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2.12.2022" sheetId="26" r:id="rId1"/>
  </sheets>
  <definedNames>
    <definedName name="_xlnm._FilterDatabase" localSheetId="0" hidden="1">'12.12.2022'!$A$33:$CH$126</definedName>
    <definedName name="_xlnm.Print_Area" localSheetId="0">'12.12.2022'!$A$1:$BJ$222</definedName>
  </definedNames>
  <calcPr calcId="144525"/>
</workbook>
</file>

<file path=xl/sharedStrings.xml><?xml version="1.0" encoding="utf-8"?>
<sst xmlns="http://schemas.openxmlformats.org/spreadsheetml/2006/main" count="833" uniqueCount="475">
  <si>
    <t>白俄罗斯国立工艺大学教育机构</t>
  </si>
  <si>
    <t>УТВЕРЖДАЮ</t>
  </si>
  <si>
    <t>Ректор БГТУ</t>
  </si>
  <si>
    <t>教学计划</t>
  </si>
  <si>
    <t>________________И.В.Войтов</t>
  </si>
  <si>
    <t>__________2023</t>
  </si>
  <si>
    <t>专业: 6-05-0714-04 工艺机器和设备</t>
  </si>
  <si>
    <r>
      <rPr>
        <sz val="22"/>
        <rFont val="宋体"/>
        <charset val="204"/>
      </rPr>
      <t>资格证书</t>
    </r>
    <r>
      <rPr>
        <sz val="22"/>
        <rFont val="Arial"/>
        <charset val="204"/>
      </rPr>
      <t xml:space="preserve">: </t>
    </r>
    <r>
      <rPr>
        <sz val="22"/>
        <rFont val="宋体"/>
        <charset val="204"/>
      </rPr>
      <t>机械工程师</t>
    </r>
  </si>
  <si>
    <t>Регистрационный №______________________</t>
  </si>
  <si>
    <t xml:space="preserve"> </t>
  </si>
  <si>
    <t>专业:化工生产</t>
  </si>
  <si>
    <t>建筑材料</t>
  </si>
  <si>
    <r>
      <rPr>
        <sz val="22"/>
        <rFont val="宋体"/>
        <charset val="204"/>
      </rPr>
      <t>学位：</t>
    </r>
    <r>
      <rPr>
        <sz val="22"/>
        <rFont val="Arial"/>
        <charset val="204"/>
      </rPr>
      <t xml:space="preserve"> </t>
    </r>
    <r>
      <rPr>
        <sz val="22"/>
        <rFont val="宋体"/>
        <charset val="204"/>
      </rPr>
      <t>学士</t>
    </r>
  </si>
  <si>
    <t>药品生产</t>
  </si>
  <si>
    <r>
      <rPr>
        <sz val="22"/>
        <rFont val="宋体"/>
        <charset val="204"/>
      </rPr>
      <t>学习期限：</t>
    </r>
    <r>
      <rPr>
        <sz val="22"/>
        <rFont val="Arial"/>
        <charset val="204"/>
      </rPr>
      <t>4</t>
    </r>
    <r>
      <rPr>
        <sz val="22"/>
        <rFont val="宋体"/>
        <charset val="204"/>
      </rPr>
      <t>年</t>
    </r>
  </si>
  <si>
    <t>教育形式：全日制</t>
  </si>
  <si>
    <t>I. 教学进程表</t>
  </si>
  <si>
    <t>II. 时间预算汇总信息（以周为单位）</t>
  </si>
  <si>
    <t>КУРСЫ</t>
  </si>
  <si>
    <t>九月</t>
  </si>
  <si>
    <t>十月</t>
  </si>
  <si>
    <t>十一月</t>
  </si>
  <si>
    <t>十二月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</si>
  <si>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</si>
  <si>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</si>
  <si>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</si>
  <si>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</si>
  <si>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</si>
  <si>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</si>
  <si>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</si>
  <si>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</si>
  <si>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理论教学</t>
  </si>
  <si>
    <t>考期</t>
  </si>
  <si>
    <t>教学实习</t>
  </si>
  <si>
    <t>生产实习</t>
  </si>
  <si>
    <t>毕业设计</t>
  </si>
  <si>
    <t>毕业考核</t>
  </si>
  <si>
    <t>假期</t>
  </si>
  <si>
    <t>总计</t>
  </si>
  <si>
    <t>I</t>
  </si>
  <si>
    <t>:</t>
  </si>
  <si>
    <t>=</t>
  </si>
  <si>
    <t>О</t>
  </si>
  <si>
    <t>II</t>
  </si>
  <si>
    <t>III</t>
  </si>
  <si>
    <t>Х</t>
  </si>
  <si>
    <t>IV</t>
  </si>
  <si>
    <t>/</t>
  </si>
  <si>
    <t>//</t>
  </si>
  <si>
    <r>
      <rPr>
        <sz val="18"/>
        <rFont val="宋体"/>
        <charset val="204"/>
      </rPr>
      <t>符号含义</t>
    </r>
    <r>
      <rPr>
        <sz val="18"/>
        <rFont val="Arial"/>
        <charset val="204"/>
      </rPr>
      <t>:</t>
    </r>
  </si>
  <si>
    <t>−</t>
  </si>
  <si>
    <t>工业实践</t>
  </si>
  <si>
    <t>III. 教学计划</t>
  </si>
  <si>
    <t>№
п/п</t>
  </si>
  <si>
    <t>模块、学科、学年设计（学年论文）名称</t>
  </si>
  <si>
    <t>考试</t>
  </si>
  <si>
    <t>学分</t>
  </si>
  <si>
    <t>学时数量</t>
  </si>
  <si>
    <t>课程和学期分布</t>
  </si>
  <si>
    <t>代码</t>
  </si>
  <si>
    <t>Учебная дисциплина закреплена за кафедрой</t>
  </si>
  <si>
    <t>总学时</t>
  </si>
  <si>
    <t>教学学时</t>
  </si>
  <si>
    <t>组成</t>
  </si>
  <si>
    <t>一年级</t>
  </si>
  <si>
    <t>二年级</t>
  </si>
  <si>
    <t>三年级</t>
  </si>
  <si>
    <t>四年级</t>
  </si>
  <si>
    <t>讲座</t>
  </si>
  <si>
    <t>实操</t>
  </si>
  <si>
    <t>实习</t>
  </si>
  <si>
    <t>研讨会</t>
  </si>
  <si>
    <t>第一学期</t>
  </si>
  <si>
    <t>第二学期</t>
  </si>
  <si>
    <t>第三学期</t>
  </si>
  <si>
    <t>第四学期</t>
  </si>
  <si>
    <t>第五学期</t>
  </si>
  <si>
    <t>第六学期</t>
  </si>
  <si>
    <t>第七学期</t>
  </si>
  <si>
    <t>第八学期</t>
  </si>
  <si>
    <t>周</t>
  </si>
  <si>
    <t>公共课</t>
  </si>
  <si>
    <t>1.1</t>
  </si>
  <si>
    <t>社会和人道主义模块 1</t>
  </si>
  <si>
    <t>1.1.1</t>
  </si>
  <si>
    <t>白俄罗斯建国史</t>
  </si>
  <si>
    <t>УК-7</t>
  </si>
  <si>
    <t>ИБиП</t>
  </si>
  <si>
    <t>1.1.2</t>
  </si>
  <si>
    <t>现代政治经济学</t>
  </si>
  <si>
    <t>УК-9</t>
  </si>
  <si>
    <t>ЭТиМ</t>
  </si>
  <si>
    <t>1.1.3</t>
  </si>
  <si>
    <t>哲学</t>
  </si>
  <si>
    <t>УК-8</t>
  </si>
  <si>
    <t>ФиП</t>
  </si>
  <si>
    <t>1.2</t>
  </si>
  <si>
    <t>外语</t>
  </si>
  <si>
    <t>УК-3,4</t>
  </si>
  <si>
    <t>МКиТП</t>
  </si>
  <si>
    <t>1.3</t>
  </si>
  <si>
    <t>通用专业模块</t>
  </si>
  <si>
    <t>БПК-1</t>
  </si>
  <si>
    <t>1.3.1</t>
  </si>
  <si>
    <t>高数</t>
  </si>
  <si>
    <t>ВМ</t>
  </si>
  <si>
    <t>1.3.2</t>
  </si>
  <si>
    <t>计算机科学</t>
  </si>
  <si>
    <t>УК-2</t>
  </si>
  <si>
    <t>ИиВД</t>
  </si>
  <si>
    <t>1.3.3</t>
  </si>
  <si>
    <t>工程和计算机图形学</t>
  </si>
  <si>
    <t>д</t>
  </si>
  <si>
    <t>ИГ</t>
  </si>
  <si>
    <t>1.3.4</t>
  </si>
  <si>
    <t>公共化学和无机化学</t>
  </si>
  <si>
    <t>ХТЭПиМЭТ</t>
  </si>
  <si>
    <t>1.3.5</t>
  </si>
  <si>
    <t>物理</t>
  </si>
  <si>
    <t>физики</t>
  </si>
  <si>
    <t>1.3.6</t>
  </si>
  <si>
    <t>物理和胶体化学</t>
  </si>
  <si>
    <t>ФКиАХ</t>
  </si>
  <si>
    <t>1.4</t>
  </si>
  <si>
    <t>“力学”模块</t>
  </si>
  <si>
    <t>1.4.1</t>
  </si>
  <si>
    <t>理论力学</t>
  </si>
  <si>
    <t>БПК-2</t>
  </si>
  <si>
    <t>МиК</t>
  </si>
  <si>
    <t>1.4.2</t>
  </si>
  <si>
    <t>材料与结构力学</t>
  </si>
  <si>
    <t>БПК-3</t>
  </si>
  <si>
    <t>1.4.3</t>
  </si>
  <si>
    <t>机件及机器学</t>
  </si>
  <si>
    <t>БПК-4</t>
  </si>
  <si>
    <t>1.4.4</t>
  </si>
  <si>
    <t>“机件及机器学”学科学年设计</t>
  </si>
  <si>
    <t>БПК-4,
УК-1,5,6</t>
  </si>
  <si>
    <t>1.5</t>
  </si>
  <si>
    <t>“生命安全”模块</t>
  </si>
  <si>
    <t>1.5.1</t>
  </si>
  <si>
    <t>人类生命安全*</t>
  </si>
  <si>
    <t>БПК-5</t>
  </si>
  <si>
    <t>БЖД</t>
  </si>
  <si>
    <t>1.5.2</t>
  </si>
  <si>
    <t>工业生态学</t>
  </si>
  <si>
    <t>БПК-6</t>
  </si>
  <si>
    <t>ПЭ</t>
  </si>
  <si>
    <t>1.5.3</t>
  </si>
  <si>
    <t>劳动保护</t>
  </si>
  <si>
    <t>БПК-7</t>
  </si>
  <si>
    <t>2</t>
  </si>
  <si>
    <t>教育机构组成部分</t>
  </si>
  <si>
    <t>2.1</t>
  </si>
  <si>
    <t>社会和人道主义模块 2</t>
  </si>
  <si>
    <t>2.1.1</t>
  </si>
  <si>
    <t>专家的个人和职业发展</t>
  </si>
  <si>
    <t>УК-4,14</t>
  </si>
  <si>
    <t>2.1.2</t>
  </si>
  <si>
    <t>政治学</t>
  </si>
  <si>
    <t>УК-12</t>
  </si>
  <si>
    <t>2.1.3</t>
  </si>
  <si>
    <t>法律基础/文化学</t>
  </si>
  <si>
    <t>УК-13/УК-15</t>
  </si>
  <si>
    <t>ФиП / ИБиП</t>
  </si>
  <si>
    <t>2.2</t>
  </si>
  <si>
    <t>“技术学科”模块</t>
  </si>
  <si>
    <t>2.2.1</t>
  </si>
  <si>
    <t>结构材料工艺与材料科学</t>
  </si>
  <si>
    <t>СК-1</t>
  </si>
  <si>
    <t>МиПТС</t>
  </si>
  <si>
    <t>2.2.2</t>
  </si>
  <si>
    <t>热力学和热传导</t>
  </si>
  <si>
    <t>СК-2</t>
  </si>
  <si>
    <t>ЭГиТ</t>
  </si>
  <si>
    <t>2.2.3</t>
  </si>
  <si>
    <t>流体力学、液压与气动工程</t>
  </si>
  <si>
    <t>СК-3</t>
  </si>
  <si>
    <t>2.2.4</t>
  </si>
  <si>
    <t>“流体力学、液压与气动工程”学科学年论文</t>
  </si>
  <si>
    <t>СК-3,
УК-1,5,6</t>
  </si>
  <si>
    <t>2.2.5</t>
  </si>
  <si>
    <t>机器零件和设计基础</t>
  </si>
  <si>
    <t>СК-4</t>
  </si>
  <si>
    <t>2.2.6</t>
  </si>
  <si>
    <t>“机器零件和设计基础”学科学年设计</t>
  </si>
  <si>
    <t>СК-4,
УК-1,5,6</t>
  </si>
  <si>
    <t>2.2.7</t>
  </si>
  <si>
    <t>机器和设备设计</t>
  </si>
  <si>
    <t>СК-5</t>
  </si>
  <si>
    <t>МиАХиСП</t>
  </si>
  <si>
    <t>2.2.8</t>
  </si>
  <si>
    <t>“机器和设备设计”学科学年设计</t>
  </si>
  <si>
    <t>СК-5,
УК-1,5,6</t>
  </si>
  <si>
    <t>2.3</t>
  </si>
  <si>
    <t>技术运营模块</t>
  </si>
  <si>
    <t>2.3.1</t>
  </si>
  <si>
    <t>精度标准化和专业测量</t>
  </si>
  <si>
    <t>СК-6</t>
  </si>
  <si>
    <t>2.3.2</t>
  </si>
  <si>
    <t>保护材料和设备免受腐蚀</t>
  </si>
  <si>
    <t>СК-7</t>
  </si>
  <si>
    <t>2.3.3</t>
  </si>
  <si>
    <t>摩擦和磨损</t>
  </si>
  <si>
    <t>СК-8</t>
  </si>
  <si>
    <t>2.3.4</t>
  </si>
  <si>
    <t>电气工程、电子学及电气设备</t>
  </si>
  <si>
    <t>СК-9</t>
  </si>
  <si>
    <t>АППиЭ</t>
  </si>
  <si>
    <t>2.3.5</t>
  </si>
  <si>
    <t>机械工程技术</t>
  </si>
  <si>
    <t>СК-10</t>
  </si>
  <si>
    <t>2.3.6</t>
  </si>
  <si>
    <t>起重运输机械</t>
  </si>
  <si>
    <t>СК-11</t>
  </si>
  <si>
    <t>2.3.7</t>
  </si>
  <si>
    <t>机械设备的操作、维修和安装</t>
  </si>
  <si>
    <t>СК-12</t>
  </si>
  <si>
    <t>2.3.8</t>
  </si>
  <si>
    <t>工艺流程机械化和机器人基础知识</t>
  </si>
  <si>
    <t>СК-13</t>
  </si>
  <si>
    <t>2.3.9</t>
  </si>
  <si>
    <t>机器诊断和可靠性</t>
  </si>
  <si>
    <t>СК-14</t>
  </si>
  <si>
    <t>2.4</t>
  </si>
  <si>
    <t>“建模和自动化”模块</t>
  </si>
  <si>
    <t>СК-15</t>
  </si>
  <si>
    <t>2.4.1</t>
  </si>
  <si>
    <t>机械自动化</t>
  </si>
  <si>
    <t>2.4.2</t>
  </si>
  <si>
    <t>“机械自动化”学科学年设计</t>
  </si>
  <si>
    <t>УК-1,5,6</t>
  </si>
  <si>
    <t>2.4.3</t>
  </si>
  <si>
    <t>工艺流程及设备的建模与优化</t>
  </si>
  <si>
    <t>2.4.4</t>
  </si>
  <si>
    <t>工艺流程自动化</t>
  </si>
  <si>
    <t>2.4.5</t>
  </si>
  <si>
    <t>学生的教学研究工作</t>
  </si>
  <si>
    <t>2.5</t>
  </si>
  <si>
    <t>“经济”模块</t>
  </si>
  <si>
    <t>2.5.1</t>
  </si>
  <si>
    <t>行业经济</t>
  </si>
  <si>
    <t>СК-16</t>
  </si>
  <si>
    <t>ОПиЭН</t>
  </si>
  <si>
    <t>2.5.2</t>
  </si>
  <si>
    <t>生产组织和企业管理</t>
  </si>
  <si>
    <t>СК-17</t>
  </si>
  <si>
    <t>2.5.3</t>
  </si>
  <si>
    <t>“生产组织与企业管理”学科学年论文</t>
  </si>
  <si>
    <t>СК-17,
УК-1,5,6</t>
  </si>
  <si>
    <t>考察</t>
  </si>
  <si>
    <t>组成成分</t>
  </si>
  <si>
    <t>讲座/大课</t>
  </si>
  <si>
    <t>2.6</t>
  </si>
  <si>
    <t>“化学生产”模块</t>
  </si>
  <si>
    <t>2.6.1</t>
  </si>
  <si>
    <t>基础化学品生产技术</t>
  </si>
  <si>
    <t>СК-18</t>
  </si>
  <si>
    <t>ТНВиОХТ,  НГПиНХ</t>
  </si>
  <si>
    <t>2.6.2</t>
  </si>
  <si>
    <t>化工生产工艺及设备</t>
  </si>
  <si>
    <t>СК-19</t>
  </si>
  <si>
    <t>ПиАХП</t>
  </si>
  <si>
    <t>2.6.3</t>
  </si>
  <si>
    <t>“化工生产工艺及设备”学科学年设计</t>
  </si>
  <si>
    <t>СК-19,
УК-1,5,6</t>
  </si>
  <si>
    <t>2.6.4</t>
  </si>
  <si>
    <t>化工生产设备</t>
  </si>
  <si>
    <t>СК-20</t>
  </si>
  <si>
    <t>2.6.5</t>
  </si>
  <si>
    <t>“化工生产设备”学科学年设计</t>
  </si>
  <si>
    <t>СК-20,
УК-1,5,6</t>
  </si>
  <si>
    <t>2.7</t>
  </si>
  <si>
    <t>“建材企业”模块</t>
  </si>
  <si>
    <t>2.7.1</t>
  </si>
  <si>
    <t>建筑材料技术</t>
  </si>
  <si>
    <t>СК-25</t>
  </si>
  <si>
    <t>ХТВМ</t>
  </si>
  <si>
    <t>2.7.2</t>
  </si>
  <si>
    <t>建筑材料生产工艺和装置</t>
  </si>
  <si>
    <t>СК-26</t>
  </si>
  <si>
    <t>2.7.3</t>
  </si>
  <si>
    <t>“建筑材料生产工艺和装置”学科学年设计</t>
  </si>
  <si>
    <t>СК-26,
УК-1,5,6</t>
  </si>
  <si>
    <t>2.7.4</t>
  </si>
  <si>
    <t>建材企业设备</t>
  </si>
  <si>
    <t>СК-27</t>
  </si>
  <si>
    <t>2.7.5</t>
  </si>
  <si>
    <t>“建材企业设备”学科学年设计</t>
  </si>
  <si>
    <t>СК-27,
УК-1,5,6</t>
  </si>
  <si>
    <t>2.8</t>
  </si>
  <si>
    <t>“药品生产”模块</t>
  </si>
  <si>
    <t>2.8.1</t>
  </si>
  <si>
    <t>药物技术</t>
  </si>
  <si>
    <t>СК-28</t>
  </si>
  <si>
    <t>БТ</t>
  </si>
  <si>
    <t>2.8.2</t>
  </si>
  <si>
    <t>药品生产工艺及设备</t>
  </si>
  <si>
    <t>СК-29</t>
  </si>
  <si>
    <t>2.8.3</t>
  </si>
  <si>
    <t>“药品生产工艺及设备”学科学年设计</t>
  </si>
  <si>
    <t>СК-29,
УК-1,5,6</t>
  </si>
  <si>
    <t>2.8.4</t>
  </si>
  <si>
    <t>药品生产设备</t>
  </si>
  <si>
    <t>СК-30</t>
  </si>
  <si>
    <t>2.8.5</t>
  </si>
  <si>
    <t>“药品生产设备”学科学年设计</t>
  </si>
  <si>
    <t>СК-30,
УК-1,5,6</t>
  </si>
  <si>
    <t>2.9</t>
  </si>
  <si>
    <t>选修</t>
  </si>
  <si>
    <t>2.9.1</t>
  </si>
  <si>
    <t>腐败及其社会危害</t>
  </si>
  <si>
    <t>/10</t>
  </si>
  <si>
    <t>2.9.2</t>
  </si>
  <si>
    <t>苏联人民卫国战争（以第二次世界大战为背景）</t>
  </si>
  <si>
    <t>2.9.3</t>
  </si>
  <si>
    <t>商务外语</t>
  </si>
  <si>
    <t>/4-6</t>
  </si>
  <si>
    <t>/216</t>
  </si>
  <si>
    <t>/108</t>
  </si>
  <si>
    <t>/72</t>
  </si>
  <si>
    <t>/36</t>
  </si>
  <si>
    <t>УК-3</t>
  </si>
  <si>
    <t>2.9.4</t>
  </si>
  <si>
    <t>体育</t>
  </si>
  <si>
    <t>ФВиС</t>
  </si>
  <si>
    <t>2.10</t>
  </si>
  <si>
    <t>附加课</t>
  </si>
  <si>
    <t>2.10.1</t>
  </si>
  <si>
    <t>/1-6</t>
  </si>
  <si>
    <t>/360</t>
  </si>
  <si>
    <t>УК-11</t>
  </si>
  <si>
    <t>2.10.2</t>
  </si>
  <si>
    <t>白俄罗斯语（专业词汇）</t>
  </si>
  <si>
    <t>/2</t>
  </si>
  <si>
    <t>УК-10</t>
  </si>
  <si>
    <t>БФ</t>
  </si>
  <si>
    <t>2.10.3</t>
  </si>
  <si>
    <t>有机化学</t>
  </si>
  <si>
    <t>/3</t>
  </si>
  <si>
    <t>/18</t>
  </si>
  <si>
    <t>СК-21</t>
  </si>
  <si>
    <t>ОХ</t>
  </si>
  <si>
    <t>2.10.4</t>
  </si>
  <si>
    <t>工程创造与创新基础</t>
  </si>
  <si>
    <t>/5</t>
  </si>
  <si>
    <t>СК-22</t>
  </si>
  <si>
    <t>2.10.5</t>
  </si>
  <si>
    <t>知识产权管理基础</t>
  </si>
  <si>
    <t>/6</t>
  </si>
  <si>
    <t>/60</t>
  </si>
  <si>
    <t>/34</t>
  </si>
  <si>
    <t>/22</t>
  </si>
  <si>
    <t>/12</t>
  </si>
  <si>
    <t>СК-23</t>
  </si>
  <si>
    <t>14 ЛК ФиП, МиАХиСП</t>
  </si>
  <si>
    <t>2.10.6</t>
  </si>
  <si>
    <t>物流基础营销</t>
  </si>
  <si>
    <t>/7</t>
  </si>
  <si>
    <t>/102</t>
  </si>
  <si>
    <t>СК-24</t>
  </si>
  <si>
    <t>2.10.7</t>
  </si>
  <si>
    <t>专业评论性报告</t>
  </si>
  <si>
    <t>/16</t>
  </si>
  <si>
    <t>课程学时</t>
  </si>
  <si>
    <t>课程每周学时</t>
  </si>
  <si>
    <t>学年设计数量</t>
  </si>
  <si>
    <t>学年论文数量</t>
  </si>
  <si>
    <t>考试数</t>
  </si>
  <si>
    <t>学分数</t>
  </si>
  <si>
    <t>IV.教学实习</t>
  </si>
  <si>
    <t>V. 生产实习</t>
  </si>
  <si>
    <t>VI. 毕业设计</t>
  </si>
  <si>
    <t>VII. 毕业考核</t>
  </si>
  <si>
    <t>实习名称</t>
  </si>
  <si>
    <t>学期</t>
  </si>
  <si>
    <r>
      <rPr>
        <sz val="18"/>
        <rFont val="宋体"/>
        <charset val="134"/>
      </rPr>
      <t>学分</t>
    </r>
    <r>
      <rPr>
        <sz val="18"/>
        <rFont val="Arial"/>
        <charset val="134"/>
      </rPr>
      <t xml:space="preserve"> </t>
    </r>
  </si>
  <si>
    <t>1. 国考
2. 毕业设计（毕业论文）答辩</t>
  </si>
  <si>
    <t>认识实习</t>
  </si>
  <si>
    <t>设计技术实习</t>
  </si>
  <si>
    <t>8</t>
  </si>
  <si>
    <t>11</t>
  </si>
  <si>
    <t>工程实习</t>
  </si>
  <si>
    <t>4</t>
  </si>
  <si>
    <t>毕业实习</t>
  </si>
  <si>
    <t>VIII. 能力总汇表</t>
  </si>
  <si>
    <t>Код компетенции</t>
  </si>
  <si>
    <t>能力名称</t>
  </si>
  <si>
    <t>模块代码、学科</t>
  </si>
  <si>
    <t>УК-1</t>
  </si>
  <si>
    <t>掌握研究活动的基础知识进行搜索、分析和综合信息</t>
  </si>
  <si>
    <t>1.4.3, 2.2.4, 2.2.6, 2.2.8, 2.4.2, 2.5.3, 2.6.3, 2.6.5, 2.7.3, 2.7.5, 2.8.3, 2.8.5</t>
  </si>
  <si>
    <t>基于信息和通信技术的使用解决专业活动的标准问题</t>
  </si>
  <si>
    <t>进行外语交流以解决人际和跨文化互动的任务</t>
  </si>
  <si>
    <t>1.2, 2.9.3</t>
  </si>
  <si>
    <t>УК-4</t>
  </si>
  <si>
    <t>进行团队合作，包容社会、种族、宗教、文化和其他差异</t>
  </si>
  <si>
    <t>1.2, 2.1.1</t>
  </si>
  <si>
    <t>УК-5</t>
  </si>
  <si>
    <t>具有在专业活动中自我发展和提高的能力</t>
  </si>
  <si>
    <t>УК-6</t>
  </si>
  <si>
    <t>主动适应专业活动的变化</t>
  </si>
  <si>
    <t>有能力分析不同历史时期的国家建设过程，识别历史变迁的因素和机制，确定历史事件（人物、文物和符号）对现代白俄罗斯国家的社会政治意义，完美地运用所识别的模式形成公民身份的过程</t>
  </si>
  <si>
    <t>拥有现代思维文化、人文世界观、认知、社会实践和交际活动的分析和创新批判风格，在直接专业活动中运用哲学知识的基础，独立吸收哲学知识并在其自身的基础上建立世界观立场基础</t>
  </si>
  <si>
    <t>具有分析社会经济体系的动态、运行和发展规律的能力，了解现代社会经济体系产生的因素和发展方向，满足人们的需要，识别政治和社会经济过程的因素和机制，利用经济分析工具来评估经济决策的政治过程和经济政策的有效性</t>
  </si>
  <si>
    <t>在职业活动中使用专业白俄罗斯语的基本概念和术语</t>
  </si>
  <si>
    <t>利用体育运动手段维护和增强体质，预防疾病</t>
  </si>
  <si>
    <t>Проректор по учебной работе</t>
  </si>
  <si>
    <t>А.А.Сакович</t>
  </si>
  <si>
    <t>Декан факультета химической технологии и техники</t>
  </si>
  <si>
    <t>Ю.А.Климош</t>
  </si>
  <si>
    <t>Заведующий кафедрой машин и аппаратов</t>
  </si>
  <si>
    <t>В.С.Францкевич</t>
  </si>
  <si>
    <t>химических и силикатных производств</t>
  </si>
  <si>
    <t>具有分析政治事件、过程、关系的能力，具有政治思维和行为的文化，运用政治知识的基础来形成有意识和理性的政治选择文化，肯定以社会为导向的价值观</t>
  </si>
  <si>
    <t>УК-13</t>
  </si>
  <si>
    <t>有能力在生活的各个领域有效地使用法律知识的基础，有能力搜索规范性法律行为，分析其内容，并在直接的专业活动中应用</t>
  </si>
  <si>
    <t>УК-14</t>
  </si>
  <si>
    <t>有能力开发和实施自我组织和自我教育的方法和技术，设计自己的职业发展和个人发展轨迹，在各种活动中自觉地与家庭环境中的儿童进行教学工作</t>
  </si>
  <si>
    <t>УК-15</t>
  </si>
  <si>
    <t>具有分析民族和世界文化进程和现象的能力，建立考虑到社会文化特征、种族和宗教差异的人际互动</t>
  </si>
  <si>
    <t>在专业活动中运用自然科学学科的基本规律</t>
  </si>
  <si>
    <t>计算技术结构及其构件的强度、稳定性、刚度，了解通用机械零件的结构和相互作用原理，确定机械和机械传动装置的合理变体</t>
  </si>
  <si>
    <t>正确选择结构材料和结构元件的形状，在静态和动态载荷的作用下，在复杂的操作条件下工作，同时考虑到温度影响和使用寿命，计算标准元件的强度、刚度和稳定性，比较执行选项并根据给定参数获得最佳解决方案</t>
  </si>
  <si>
    <t>制定和分析机构和机器的运动学方案，掌握运动学和动力学的基本理论原理，了解机构和机器的构造原理及其分析研究</t>
  </si>
  <si>
    <t>1.4.3, 1.4.4</t>
  </si>
  <si>
    <t>采取基本方法，保护居民免受人为、人造和自然原因的不利因素的影响，合理使用自然资源和节能原则，确保健康和安全的工作条件</t>
  </si>
  <si>
    <t>分析工业系统与环境相互作用的基本方面，应用环境管理原则</t>
  </si>
  <si>
    <t>制定和实施预防工伤和职业病的措施</t>
  </si>
  <si>
    <t>具有基本的理论知识和实践技能，根据机械和设备零件的具体工作条件选择和应用材料</t>
  </si>
  <si>
    <t>掌握热的获取、转换、传输和利用方法，选择节能热技术设备，解决工艺流程强化和优化的问题</t>
  </si>
  <si>
    <t>了解现代生产中液压机械和工业液压驱动的工作原理、应用和操作原理，并能付诸实践</t>
  </si>
  <si>
    <t>2.2.3, 2.2.4</t>
  </si>
  <si>
    <t>掌握计算和合理设计机器及其结构元件的基础知识，确保高水平的可靠性和工作效率</t>
  </si>
  <si>
    <t>2.2.5, 2.2.6</t>
  </si>
  <si>
    <t>执行工艺设备的技术、动力、运动、结构和强度计算；根据其技术用途设计机器和设备</t>
  </si>
  <si>
    <t>2.2.7, 2.2.8</t>
  </si>
  <si>
    <t>了解机械零件及其连接互换性基本规范的体系和规律性，产品设计几何参数精度规范的基础，测量方法，测量手段选择方法，标准化方法和原则的基础</t>
  </si>
  <si>
    <t>分析生产和运行条件下对材料性能的影响，应用现代化学设备防腐方法</t>
  </si>
  <si>
    <t>分析摩擦对生产和使用条件下材料耐久性的影响，采用现代方法减少设备磨损</t>
  </si>
  <si>
    <t>分析现代电机、仪器和电气设备电子部件的装置、工作原理和元件基础</t>
  </si>
  <si>
    <t>应用所需的知识和技能，以创建和有效利用先进的工艺流程，制造化学工业机械和组件，以及他们的测试与所提供的解决方案的技术经济评估</t>
  </si>
  <si>
    <t>应用起重、运输、装卸机械的设计、计算和操作知识、技能和技能</t>
  </si>
  <si>
    <t>掌握工艺设备操作和维修的技术技能，掌握控制其技术状态的现代手段和方法，能够进行维修和安装工作的规划和技术准备</t>
  </si>
  <si>
    <t>掌握行业自动机械应用的主要执行机构类型的知识，能够计算和绘制自动机械运动图和循环图，了解机器人技术的基础知识</t>
  </si>
  <si>
    <t>运用机器可靠性理论基础知识解决工作性能指标保证的实际问题，掌握技术设备诊断技能</t>
  </si>
  <si>
    <t>掌握工艺过程和设备的数学建模和优化技能，了解自动化技术设备的自动调节原理，化工生产工艺过程的自动化方法，掌握二维设计图纸设计和三维固体参数模型的基本技术，使用通用机械工程CAD对机械零件、装配单元和机械进行建模</t>
  </si>
  <si>
    <t>分析企业生产过程的效率，计算生产资源利用效率指标，确定储备，证明改进利用的方向</t>
  </si>
  <si>
    <t>对生产计划和管理进行组织技术计算，评价生产技术和组织发展措施的有效性</t>
  </si>
  <si>
    <t>2.5.2, 2.5.3</t>
  </si>
  <si>
    <t>分析主要化工生产的原料、成品、工艺方案和设备要求，建立物料平衡，按产品类型确定主要资源类型的需求，确定个别工艺过程和生产改进的前景方向</t>
  </si>
  <si>
    <t>应用化学技术工艺和设备的知识，实现工艺设备运行的合理参数的计算和选择</t>
  </si>
  <si>
    <t>2.6.2, 2.6.3</t>
  </si>
  <si>
    <t>了解化工生产机械和设备的结构和操作原理，掌握其计算和设计的工程方法</t>
  </si>
  <si>
    <t>2.6.4, 2.6.5</t>
  </si>
  <si>
    <t>掌握必要的有机化学知识，需要学习特殊学科和实验技能，以及处理有机物质、分离、合成、清洁、识别和废物管理的技术</t>
  </si>
  <si>
    <t>掌握专利检索和专利申请表的编制方法</t>
  </si>
  <si>
    <t>在知识产权客体的创建和销售过程中适用国际和国家法律规范</t>
  </si>
  <si>
    <t>分析企业的商品、价格、销售和传播策略，以控制原材料采购和成品分销过程中的物料流动</t>
  </si>
  <si>
    <t>分析建筑材料企业对原材料、成品、工艺方案和设备的要求，建立材料平衡，按产品类型确定对主要资源类型的需求，确定个别工艺过程和生产改进的前景方向</t>
  </si>
  <si>
    <t>应用建筑材料生产过程和单元的知识，实现工艺设备合理运行参数的计算和选择</t>
  </si>
  <si>
    <t>2.7.2, 2.7.3</t>
  </si>
  <si>
    <t>了解建筑材料生产设备的结构和操作原理，掌握其计算和设计的工程方法</t>
  </si>
  <si>
    <t>2.7.4, 2.7.5</t>
  </si>
  <si>
    <t>分析制药企业对原材料、成品、工艺方案和设备的要求，建立材料平衡，按产品类型确定对主要资源类型的需求，确定个别工艺过程和生产改进的前景方向</t>
  </si>
  <si>
    <t>应用医药生产过程和设备的知识，实现工艺设备运行的合理参数的计算和选择</t>
  </si>
  <si>
    <t>2.8.2, 2.8.3</t>
  </si>
  <si>
    <t>了解制药生产机械和设备的结构和操作原理，掌握其计算和设计的工程方法</t>
  </si>
  <si>
    <t>2.8.4, 2.8.5</t>
  </si>
  <si>
    <t>Дифференцированный зачет.</t>
  </si>
  <si>
    <t>*</t>
  </si>
  <si>
    <t>Интегрированная учебная дисциплина "Безопасность жизнедеятельности человека" включает вопросы защиты населения и объектов от чрезвычайных ситуаций, радиационной безопасности, основ экологии, основ энергосбережения.</t>
  </si>
  <si>
    <t>**</t>
  </si>
  <si>
    <t>Изучение учебной дисциплины "Начальная военная подготовка" предусмотрено для всех студентов мужского пола.</t>
  </si>
  <si>
    <r>
      <rPr>
        <sz val="19"/>
        <rFont val="Arial"/>
        <charset val="204"/>
      </rPr>
      <t>Рекомендован к утверждению научно-методическим советом БГТУ, протокол №</t>
    </r>
    <r>
      <rPr>
        <b/>
        <sz val="19"/>
        <color rgb="FFFF0000"/>
        <rFont val="Arial"/>
        <charset val="204"/>
      </rPr>
      <t xml:space="preserve"> 6 </t>
    </r>
    <r>
      <rPr>
        <sz val="19"/>
        <rFont val="Arial"/>
        <charset val="204"/>
      </rPr>
      <t xml:space="preserve"> от  </t>
    </r>
    <r>
      <rPr>
        <b/>
        <sz val="19"/>
        <color rgb="FFFF0000"/>
        <rFont val="Arial"/>
        <charset val="204"/>
      </rPr>
      <t>13.04.2023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</si>
</sst>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90">
    <font>
      <sz val="11"/>
      <color theme="1"/>
      <name val="等线"/>
      <charset val="204"/>
      <scheme val="minor"/>
    </font>
    <font>
      <sz val="12"/>
      <name val="Arial Narrow"/>
      <charset val="204"/>
    </font>
    <font>
      <b/>
      <sz val="18"/>
      <name val="Arial Narrow"/>
      <charset val="204"/>
    </font>
    <font>
      <sz val="16"/>
      <name val="Arial Narrow"/>
      <charset val="204"/>
    </font>
    <font>
      <sz val="18"/>
      <name val="Arial Narrow"/>
      <charset val="204"/>
    </font>
    <font>
      <sz val="15"/>
      <name val="Arial Narrow"/>
      <charset val="204"/>
    </font>
    <font>
      <sz val="18"/>
      <color indexed="10"/>
      <name val="Arial"/>
      <charset val="204"/>
    </font>
    <font>
      <sz val="18"/>
      <name val="Arial"/>
      <charset val="204"/>
    </font>
    <font>
      <sz val="18"/>
      <color rgb="FF006600"/>
      <name val="Arial"/>
      <charset val="204"/>
    </font>
    <font>
      <sz val="18"/>
      <color rgb="FFFF0000"/>
      <name val="Arial"/>
      <charset val="204"/>
    </font>
    <font>
      <sz val="12"/>
      <color indexed="10"/>
      <name val="Arial Narrow"/>
      <charset val="204"/>
    </font>
    <font>
      <sz val="10"/>
      <color indexed="10"/>
      <name val="Arial Narrow"/>
      <charset val="204"/>
    </font>
    <font>
      <sz val="24"/>
      <name val="Arial"/>
      <charset val="204"/>
    </font>
    <font>
      <sz val="24"/>
      <name val="等线"/>
      <charset val="204"/>
      <scheme val="minor"/>
    </font>
    <font>
      <sz val="20"/>
      <name val="Arial"/>
      <charset val="204"/>
    </font>
    <font>
      <b/>
      <sz val="18"/>
      <name val="Arial"/>
      <charset val="204"/>
    </font>
    <font>
      <b/>
      <sz val="22"/>
      <name val="Arial"/>
      <charset val="204"/>
    </font>
    <font>
      <sz val="17"/>
      <name val="Arial"/>
      <charset val="204"/>
    </font>
    <font>
      <sz val="17"/>
      <name val="Arial Narrow"/>
      <charset val="204"/>
    </font>
    <font>
      <sz val="18"/>
      <name val="宋体"/>
      <charset val="204"/>
    </font>
    <font>
      <sz val="10"/>
      <name val="Arial"/>
      <charset val="204"/>
    </font>
    <font>
      <b/>
      <sz val="20"/>
      <name val="宋体"/>
      <charset val="204"/>
    </font>
    <font>
      <b/>
      <sz val="20"/>
      <name val="Arial"/>
      <charset val="204"/>
    </font>
    <font>
      <b/>
      <sz val="26"/>
      <name val="Arial"/>
      <charset val="204"/>
    </font>
    <font>
      <sz val="20"/>
      <name val="Arial Narrow"/>
      <charset val="204"/>
    </font>
    <font>
      <b/>
      <sz val="24"/>
      <name val="Arial"/>
      <charset val="204"/>
    </font>
    <font>
      <sz val="26"/>
      <name val="Arial"/>
      <charset val="204"/>
    </font>
    <font>
      <sz val="26"/>
      <color theme="1"/>
      <name val="Arial"/>
      <charset val="204"/>
    </font>
    <font>
      <sz val="22"/>
      <name val="Arial"/>
      <charset val="204"/>
    </font>
    <font>
      <b/>
      <sz val="17"/>
      <name val="Arial"/>
      <charset val="204"/>
    </font>
    <font>
      <vertAlign val="superscript"/>
      <sz val="18"/>
      <name val="Arial"/>
      <charset val="204"/>
    </font>
    <font>
      <sz val="17"/>
      <name val="宋体"/>
      <charset val="204"/>
    </font>
    <font>
      <sz val="16"/>
      <name val="Arial"/>
      <charset val="204"/>
    </font>
    <font>
      <b/>
      <sz val="17"/>
      <name val="Arial Narrow"/>
      <charset val="204"/>
    </font>
    <font>
      <b/>
      <sz val="21"/>
      <name val="Arial"/>
      <charset val="204"/>
    </font>
    <font>
      <sz val="21"/>
      <color theme="1"/>
      <name val="等线"/>
      <charset val="204"/>
      <scheme val="minor"/>
    </font>
    <font>
      <b/>
      <sz val="16"/>
      <name val="Arial Narrow"/>
      <charset val="204"/>
    </font>
    <font>
      <sz val="22"/>
      <name val="宋体"/>
      <charset val="204"/>
    </font>
    <font>
      <sz val="22"/>
      <name val="Arial Narrow"/>
      <charset val="204"/>
    </font>
    <font>
      <b/>
      <sz val="22"/>
      <name val="Arial Narrow"/>
      <charset val="204"/>
    </font>
    <font>
      <sz val="14"/>
      <name val="宋体"/>
      <charset val="204"/>
    </font>
    <font>
      <sz val="14"/>
      <name val="Arial"/>
      <charset val="204"/>
    </font>
    <font>
      <sz val="12"/>
      <name val="Arial"/>
      <charset val="204"/>
    </font>
    <font>
      <sz val="18"/>
      <color theme="1"/>
      <name val="Arial"/>
      <charset val="204"/>
    </font>
    <font>
      <sz val="17"/>
      <color theme="1"/>
      <name val="等线"/>
      <charset val="204"/>
      <scheme val="minor"/>
    </font>
    <font>
      <sz val="18"/>
      <color rgb="FFC00000"/>
      <name val="Arial Narrow"/>
      <charset val="204"/>
    </font>
    <font>
      <sz val="18"/>
      <color rgb="FFFF0000"/>
      <name val="Arial Narrow"/>
      <charset val="204"/>
    </font>
    <font>
      <sz val="17"/>
      <color rgb="FFFF0000"/>
      <name val="Arial Narrow"/>
      <charset val="204"/>
    </font>
    <font>
      <b/>
      <sz val="20"/>
      <name val="宋体"/>
      <charset val="134"/>
    </font>
    <font>
      <sz val="18"/>
      <name val="宋体"/>
      <charset val="134"/>
    </font>
    <font>
      <sz val="18"/>
      <name val="Arial"/>
      <charset val="134"/>
    </font>
    <font>
      <sz val="20"/>
      <name val="宋体"/>
      <charset val="204"/>
    </font>
    <font>
      <sz val="20"/>
      <color rgb="FFFF0000"/>
      <name val="Arial"/>
      <charset val="204"/>
    </font>
    <font>
      <sz val="20"/>
      <color theme="1"/>
      <name val="Arial"/>
      <charset val="204"/>
    </font>
    <font>
      <sz val="18"/>
      <color theme="1" tint="0.499984740745262"/>
      <name val="Arial"/>
      <charset val="204"/>
    </font>
    <font>
      <b/>
      <sz val="18"/>
      <color theme="0"/>
      <name val="Arial"/>
      <charset val="204"/>
    </font>
    <font>
      <sz val="12"/>
      <color indexed="10"/>
      <name val="Arial"/>
      <charset val="204"/>
    </font>
    <font>
      <sz val="15"/>
      <name val="Arial"/>
      <charset val="204"/>
    </font>
    <font>
      <b/>
      <sz val="18"/>
      <color theme="0"/>
      <name val="Arial Narrow"/>
      <charset val="204"/>
    </font>
    <font>
      <b/>
      <sz val="18"/>
      <color rgb="FF0070C0"/>
      <name val="Arial Narrow"/>
      <charset val="204"/>
    </font>
    <font>
      <sz val="22"/>
      <color theme="1"/>
      <name val="等线"/>
      <charset val="204"/>
      <scheme val="minor"/>
    </font>
    <font>
      <sz val="17"/>
      <name val="等线"/>
      <charset val="204"/>
      <scheme val="minor"/>
    </font>
    <font>
      <sz val="11"/>
      <name val="等线"/>
      <charset val="204"/>
      <scheme val="minor"/>
    </font>
    <font>
      <sz val="18"/>
      <color theme="1"/>
      <name val="等线"/>
      <charset val="204"/>
      <scheme val="minor"/>
    </font>
    <font>
      <sz val="19"/>
      <name val="Arial"/>
      <charset val="204"/>
    </font>
    <font>
      <sz val="20"/>
      <color theme="1" tint="0.499984740745262"/>
      <name val="Arial"/>
      <charset val="204"/>
    </font>
    <font>
      <sz val="19"/>
      <color indexed="10"/>
      <name val="Arial"/>
      <charset val="204"/>
    </font>
    <font>
      <sz val="19"/>
      <color theme="1"/>
      <name val="Arial"/>
      <charset val="204"/>
    </font>
    <font>
      <sz val="19"/>
      <color rgb="FFFF0000"/>
      <name val="Arial"/>
      <charset val="20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9"/>
      <color rgb="FFFF0000"/>
      <name val="Arial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8">
    <border>
      <left/>
      <right/>
      <top/>
      <bottom/>
      <diagonal/>
    </border>
    <border>
      <left style="double">
        <color indexed="23"/>
      </left>
      <right style="double">
        <color indexed="23"/>
      </right>
      <top style="double">
        <color indexed="23"/>
      </top>
      <bottom style="thin">
        <color indexed="23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indexed="23"/>
      </left>
      <right style="double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theme="1" tint="0.349986266670736"/>
      </right>
      <top style="thin">
        <color theme="1" tint="0.349986266670736"/>
      </top>
      <bottom/>
      <diagonal/>
    </border>
    <border>
      <left style="thin">
        <color theme="1" tint="0.349986266670736"/>
      </left>
      <right style="thin">
        <color theme="1" tint="0.349986266670736"/>
      </right>
      <top style="thin">
        <color theme="1" tint="0.349986266670736"/>
      </top>
      <bottom/>
      <diagonal/>
    </border>
    <border>
      <left style="thin">
        <color theme="1" tint="0.349986266670736"/>
      </left>
      <right style="thin">
        <color theme="1" tint="0.349986266670736"/>
      </right>
      <top/>
      <bottom/>
      <diagonal/>
    </border>
    <border>
      <left style="double">
        <color indexed="23"/>
      </left>
      <right style="thin">
        <color theme="1" tint="0.349986266670736"/>
      </right>
      <top style="hair">
        <color indexed="23"/>
      </top>
      <bottom style="thin">
        <color theme="1" tint="0.349986266670736"/>
      </bottom>
      <diagonal/>
    </border>
    <border>
      <left style="thin">
        <color theme="1" tint="0.349986266670736"/>
      </left>
      <right style="thin">
        <color theme="1" tint="0.349986266670736"/>
      </right>
      <top style="hair">
        <color indexed="23"/>
      </top>
      <bottom style="thin">
        <color theme="1" tint="0.349986266670736"/>
      </bottom>
      <diagonal/>
    </border>
    <border>
      <left style="double">
        <color indexed="23"/>
      </left>
      <right style="double">
        <color indexed="23"/>
      </right>
      <top style="thin">
        <color indexed="23"/>
      </top>
      <bottom style="double">
        <color indexed="23"/>
      </bottom>
      <diagonal/>
    </border>
    <border>
      <left/>
      <right style="thin">
        <color theme="1" tint="0.349986266670736"/>
      </right>
      <top style="thin">
        <color theme="1" tint="0.349986266670736"/>
      </top>
      <bottom style="double">
        <color indexed="23"/>
      </bottom>
      <diagonal/>
    </border>
    <border>
      <left style="thin">
        <color theme="1" tint="0.349986266670736"/>
      </left>
      <right style="thin">
        <color theme="1" tint="0.349986266670736"/>
      </right>
      <top style="thin">
        <color theme="1" tint="0.349986266670736"/>
      </top>
      <bottom style="double">
        <color indexed="23"/>
      </bottom>
      <diagonal/>
    </border>
    <border>
      <left style="double">
        <color indexed="23"/>
      </left>
      <right style="double">
        <color indexed="23"/>
      </right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theme="1" tint="0.349986266670736"/>
      </left>
      <right/>
      <top style="thin">
        <color theme="1" tint="0.349986266670736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6"/>
      </left>
      <right style="double">
        <color indexed="23"/>
      </right>
      <top style="hair">
        <color indexed="23"/>
      </top>
      <bottom style="thin">
        <color theme="1" tint="0.349986266670736"/>
      </bottom>
      <diagonal/>
    </border>
    <border>
      <left style="thin">
        <color theme="1" tint="0.349986266670736"/>
      </left>
      <right/>
      <top style="thin">
        <color theme="1" tint="0.349986266670736"/>
      </top>
      <bottom style="double">
        <color indexed="23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double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double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double">
        <color indexed="23"/>
      </bottom>
      <diagonal/>
    </border>
    <border>
      <left style="double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double">
        <color indexed="23"/>
      </left>
      <right style="thin">
        <color indexed="23"/>
      </right>
      <top/>
      <bottom style="double">
        <color indexed="23"/>
      </bottom>
      <diagonal/>
    </border>
    <border>
      <left style="thin">
        <color indexed="23"/>
      </left>
      <right style="thin">
        <color indexed="23"/>
      </right>
      <top/>
      <bottom style="double">
        <color indexed="23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indexed="23"/>
      </left>
      <right style="double">
        <color indexed="23"/>
      </right>
      <top/>
      <bottom style="thin">
        <color indexed="23"/>
      </bottom>
      <diagonal/>
    </border>
    <border>
      <left style="thin">
        <color indexed="23"/>
      </left>
      <right style="double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double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double">
        <color indexed="23"/>
      </right>
      <top/>
      <bottom style="double">
        <color indexed="23"/>
      </bottom>
      <diagonal/>
    </border>
    <border>
      <left style="double">
        <color theme="1"/>
      </left>
      <right style="double">
        <color auto="1"/>
      </right>
      <top style="double">
        <color auto="1"/>
      </top>
      <bottom/>
      <diagonal/>
    </border>
    <border>
      <left style="double">
        <color theme="1"/>
      </left>
      <right style="double">
        <color auto="1"/>
      </right>
      <top/>
      <bottom/>
      <diagonal/>
    </border>
    <border>
      <left style="double">
        <color theme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double">
        <color auto="1"/>
      </right>
      <top/>
      <bottom style="hair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9" fillId="0" borderId="0" applyFont="0" applyFill="0" applyBorder="0" applyAlignment="0" applyProtection="0">
      <alignment vertical="center"/>
    </xf>
    <xf numFmtId="44" fontId="69" fillId="0" borderId="0" applyFont="0" applyFill="0" applyBorder="0" applyAlignment="0" applyProtection="0">
      <alignment vertical="center"/>
    </xf>
    <xf numFmtId="9" fontId="69" fillId="0" borderId="0" applyFont="0" applyFill="0" applyBorder="0" applyAlignment="0" applyProtection="0">
      <alignment vertical="center"/>
    </xf>
    <xf numFmtId="41" fontId="69" fillId="0" borderId="0" applyFont="0" applyFill="0" applyBorder="0" applyAlignment="0" applyProtection="0">
      <alignment vertical="center"/>
    </xf>
    <xf numFmtId="42" fontId="69" fillId="0" borderId="0" applyFon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9" fillId="4" borderId="150" applyNumberFormat="0" applyFont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0" borderId="151" applyNumberFormat="0" applyFill="0" applyAlignment="0" applyProtection="0">
      <alignment vertical="center"/>
    </xf>
    <xf numFmtId="0" fontId="76" fillId="0" borderId="151" applyNumberFormat="0" applyFill="0" applyAlignment="0" applyProtection="0">
      <alignment vertical="center"/>
    </xf>
    <xf numFmtId="0" fontId="77" fillId="0" borderId="152" applyNumberFormat="0" applyFill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8" fillId="5" borderId="153" applyNumberFormat="0" applyAlignment="0" applyProtection="0">
      <alignment vertical="center"/>
    </xf>
    <xf numFmtId="0" fontId="79" fillId="6" borderId="154" applyNumberFormat="0" applyAlignment="0" applyProtection="0">
      <alignment vertical="center"/>
    </xf>
    <xf numFmtId="0" fontId="80" fillId="6" borderId="153" applyNumberFormat="0" applyAlignment="0" applyProtection="0">
      <alignment vertical="center"/>
    </xf>
    <xf numFmtId="0" fontId="81" fillId="7" borderId="155" applyNumberFormat="0" applyAlignment="0" applyProtection="0">
      <alignment vertical="center"/>
    </xf>
    <xf numFmtId="0" fontId="82" fillId="0" borderId="156" applyNumberFormat="0" applyFill="0" applyAlignment="0" applyProtection="0">
      <alignment vertical="center"/>
    </xf>
    <xf numFmtId="0" fontId="83" fillId="0" borderId="157" applyNumberFormat="0" applyFill="0" applyAlignment="0" applyProtection="0">
      <alignment vertical="center"/>
    </xf>
    <xf numFmtId="0" fontId="84" fillId="8" borderId="0" applyNumberFormat="0" applyBorder="0" applyAlignment="0" applyProtection="0">
      <alignment vertical="center"/>
    </xf>
    <xf numFmtId="0" fontId="85" fillId="9" borderId="0" applyNumberFormat="0" applyBorder="0" applyAlignment="0" applyProtection="0">
      <alignment vertical="center"/>
    </xf>
    <xf numFmtId="0" fontId="86" fillId="10" borderId="0" applyNumberFormat="0" applyBorder="0" applyAlignment="0" applyProtection="0">
      <alignment vertical="center"/>
    </xf>
    <xf numFmtId="0" fontId="87" fillId="11" borderId="0" applyNumberFormat="0" applyBorder="0" applyAlignment="0" applyProtection="0">
      <alignment vertical="center"/>
    </xf>
    <xf numFmtId="0" fontId="88" fillId="12" borderId="0" applyNumberFormat="0" applyBorder="0" applyAlignment="0" applyProtection="0">
      <alignment vertical="center"/>
    </xf>
    <xf numFmtId="0" fontId="88" fillId="13" borderId="0" applyNumberFormat="0" applyBorder="0" applyAlignment="0" applyProtection="0">
      <alignment vertical="center"/>
    </xf>
    <xf numFmtId="0" fontId="87" fillId="14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88" fillId="16" borderId="0" applyNumberFormat="0" applyBorder="0" applyAlignment="0" applyProtection="0">
      <alignment vertical="center"/>
    </xf>
    <xf numFmtId="0" fontId="88" fillId="17" borderId="0" applyNumberFormat="0" applyBorder="0" applyAlignment="0" applyProtection="0">
      <alignment vertical="center"/>
    </xf>
    <xf numFmtId="0" fontId="87" fillId="18" borderId="0" applyNumberFormat="0" applyBorder="0" applyAlignment="0" applyProtection="0">
      <alignment vertical="center"/>
    </xf>
    <xf numFmtId="0" fontId="87" fillId="19" borderId="0" applyNumberFormat="0" applyBorder="0" applyAlignment="0" applyProtection="0">
      <alignment vertical="center"/>
    </xf>
    <xf numFmtId="0" fontId="88" fillId="20" borderId="0" applyNumberFormat="0" applyBorder="0" applyAlignment="0" applyProtection="0">
      <alignment vertical="center"/>
    </xf>
    <xf numFmtId="0" fontId="88" fillId="21" borderId="0" applyNumberFormat="0" applyBorder="0" applyAlignment="0" applyProtection="0">
      <alignment vertical="center"/>
    </xf>
    <xf numFmtId="0" fontId="87" fillId="22" borderId="0" applyNumberFormat="0" applyBorder="0" applyAlignment="0" applyProtection="0">
      <alignment vertical="center"/>
    </xf>
    <xf numFmtId="0" fontId="87" fillId="23" borderId="0" applyNumberFormat="0" applyBorder="0" applyAlignment="0" applyProtection="0">
      <alignment vertical="center"/>
    </xf>
    <xf numFmtId="0" fontId="88" fillId="24" borderId="0" applyNumberFormat="0" applyBorder="0" applyAlignment="0" applyProtection="0">
      <alignment vertical="center"/>
    </xf>
    <xf numFmtId="0" fontId="88" fillId="25" borderId="0" applyNumberFormat="0" applyBorder="0" applyAlignment="0" applyProtection="0">
      <alignment vertical="center"/>
    </xf>
    <xf numFmtId="0" fontId="87" fillId="26" borderId="0" applyNumberFormat="0" applyBorder="0" applyAlignment="0" applyProtection="0">
      <alignment vertical="center"/>
    </xf>
    <xf numFmtId="0" fontId="87" fillId="27" borderId="0" applyNumberFormat="0" applyBorder="0" applyAlignment="0" applyProtection="0">
      <alignment vertical="center"/>
    </xf>
    <xf numFmtId="0" fontId="88" fillId="28" borderId="0" applyNumberFormat="0" applyBorder="0" applyAlignment="0" applyProtection="0">
      <alignment vertical="center"/>
    </xf>
    <xf numFmtId="0" fontId="88" fillId="29" borderId="0" applyNumberFormat="0" applyBorder="0" applyAlignment="0" applyProtection="0">
      <alignment vertical="center"/>
    </xf>
    <xf numFmtId="0" fontId="87" fillId="30" borderId="0" applyNumberFormat="0" applyBorder="0" applyAlignment="0" applyProtection="0">
      <alignment vertical="center"/>
    </xf>
    <xf numFmtId="0" fontId="87" fillId="31" borderId="0" applyNumberFormat="0" applyBorder="0" applyAlignment="0" applyProtection="0">
      <alignment vertical="center"/>
    </xf>
    <xf numFmtId="0" fontId="88" fillId="32" borderId="0" applyNumberFormat="0" applyBorder="0" applyAlignment="0" applyProtection="0">
      <alignment vertical="center"/>
    </xf>
    <xf numFmtId="0" fontId="88" fillId="33" borderId="0" applyNumberFormat="0" applyBorder="0" applyAlignment="0" applyProtection="0">
      <alignment vertical="center"/>
    </xf>
    <xf numFmtId="0" fontId="87" fillId="34" borderId="0" applyNumberFormat="0" applyBorder="0" applyAlignment="0" applyProtection="0">
      <alignment vertical="center"/>
    </xf>
  </cellStyleXfs>
  <cellXfs count="758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wrapText="1"/>
      <protection locked="0"/>
    </xf>
    <xf numFmtId="0" fontId="5" fillId="2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7" fillId="2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/>
    <xf numFmtId="0" fontId="7" fillId="0" borderId="0" xfId="0" applyFont="1" applyAlignment="1">
      <alignment vertic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0" fontId="8" fillId="2" borderId="0" xfId="0" applyFont="1" applyFill="1"/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4" fillId="0" borderId="0" xfId="0" applyNumberFormat="1" applyFont="1" applyAlignment="1" applyProtection="1">
      <alignment vertical="center"/>
      <protection locked="0"/>
    </xf>
    <xf numFmtId="49" fontId="1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 textRotation="255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 textRotation="255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 textRotation="255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18" fillId="0" borderId="13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7" fillId="0" borderId="15" xfId="0" applyFont="1" applyBorder="1" applyAlignment="1" applyProtection="1">
      <alignment horizontal="left" vertical="center" wrapText="1"/>
      <protection locked="0"/>
    </xf>
    <xf numFmtId="0" fontId="17" fillId="0" borderId="16" xfId="0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17" fillId="0" borderId="17" xfId="0" applyFont="1" applyBorder="1" applyAlignment="1" applyProtection="1">
      <alignment horizontal="center" vertical="center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1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7" fillId="0" borderId="22" xfId="0" applyFont="1" applyBorder="1" applyAlignment="1" applyProtection="1">
      <alignment horizontal="center" vertical="center"/>
      <protection locked="0"/>
    </xf>
    <xf numFmtId="0" fontId="19" fillId="0" borderId="21" xfId="0" applyFont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 wrapText="1"/>
      <protection locked="0"/>
    </xf>
    <xf numFmtId="0" fontId="7" fillId="0" borderId="30" xfId="0" applyFont="1" applyBorder="1" applyAlignment="1" applyProtection="1">
      <alignment horizontal="center" vertical="center" wrapText="1"/>
      <protection locked="0"/>
    </xf>
    <xf numFmtId="49" fontId="2" fillId="0" borderId="31" xfId="0" applyNumberFormat="1" applyFont="1" applyBorder="1" applyAlignment="1" applyProtection="1">
      <alignment horizontal="center" vertical="center"/>
      <protection locked="0"/>
    </xf>
    <xf numFmtId="49" fontId="2" fillId="0" borderId="32" xfId="0" applyNumberFormat="1" applyFont="1" applyBorder="1" applyAlignment="1" applyProtection="1">
      <alignment horizontal="center" vertical="center"/>
      <protection locked="0"/>
    </xf>
    <xf numFmtId="0" fontId="21" fillId="0" borderId="31" xfId="0" applyFont="1" applyBorder="1" applyAlignment="1" applyProtection="1">
      <alignment horizontal="left" vertical="center" wrapText="1"/>
      <protection locked="0"/>
    </xf>
    <xf numFmtId="0" fontId="22" fillId="0" borderId="33" xfId="0" applyFont="1" applyBorder="1" applyAlignment="1" applyProtection="1">
      <alignment horizontal="left" vertical="center" wrapText="1"/>
      <protection locked="0"/>
    </xf>
    <xf numFmtId="49" fontId="2" fillId="0" borderId="34" xfId="0" applyNumberFormat="1" applyFont="1" applyBorder="1" applyAlignment="1" applyProtection="1">
      <alignment horizontal="center" vertical="center"/>
      <protection locked="0"/>
    </xf>
    <xf numFmtId="49" fontId="2" fillId="0" borderId="35" xfId="0" applyNumberFormat="1" applyFont="1" applyBorder="1" applyAlignment="1" applyProtection="1">
      <alignment horizontal="center" vertical="center"/>
      <protection locked="0"/>
    </xf>
    <xf numFmtId="0" fontId="22" fillId="0" borderId="34" xfId="0" applyFont="1" applyBorder="1" applyAlignment="1" applyProtection="1">
      <alignment horizontal="left" vertical="center" wrapText="1"/>
      <protection locked="0"/>
    </xf>
    <xf numFmtId="0" fontId="22" fillId="0" borderId="36" xfId="0" applyFont="1" applyBorder="1" applyAlignment="1" applyProtection="1">
      <alignment horizontal="left" vertical="center" wrapText="1"/>
      <protection locked="0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4" fillId="0" borderId="25" xfId="0" applyNumberFormat="1" applyFont="1" applyBorder="1" applyAlignment="1" applyProtection="1">
      <alignment horizontal="center" vertical="center"/>
      <protection locked="0"/>
    </xf>
    <xf numFmtId="0" fontId="14" fillId="0" borderId="24" xfId="0" applyFont="1" applyBorder="1" applyAlignment="1" applyProtection="1">
      <alignment horizontal="left" vertical="center" wrapText="1"/>
      <protection locked="0"/>
    </xf>
    <xf numFmtId="0" fontId="14" fillId="0" borderId="26" xfId="0" applyFont="1" applyBorder="1" applyAlignment="1" applyProtection="1">
      <alignment horizontal="left" vertical="center" wrapText="1"/>
      <protection locked="0"/>
    </xf>
    <xf numFmtId="49" fontId="2" fillId="0" borderId="24" xfId="0" applyNumberFormat="1" applyFont="1" applyBorder="1" applyAlignment="1" applyProtection="1">
      <alignment horizontal="center" vertical="center"/>
      <protection locked="0"/>
    </xf>
    <xf numFmtId="49" fontId="2" fillId="0" borderId="25" xfId="0" applyNumberFormat="1" applyFont="1" applyBorder="1" applyAlignment="1" applyProtection="1">
      <alignment horizontal="center" vertical="center"/>
      <protection locked="0"/>
    </xf>
    <xf numFmtId="0" fontId="22" fillId="0" borderId="24" xfId="0" applyFont="1" applyBorder="1" applyAlignment="1" applyProtection="1">
      <alignment horizontal="left" vertical="center" wrapText="1"/>
      <protection locked="0"/>
    </xf>
    <xf numFmtId="0" fontId="22" fillId="0" borderId="26" xfId="0" applyFont="1" applyBorder="1" applyAlignment="1" applyProtection="1">
      <alignment horizontal="left" vertical="center" wrapText="1"/>
      <protection locked="0"/>
    </xf>
    <xf numFmtId="49" fontId="4" fillId="0" borderId="37" xfId="0" applyNumberFormat="1" applyFont="1" applyBorder="1" applyAlignment="1" applyProtection="1">
      <alignment horizontal="center" vertical="center"/>
      <protection locked="0"/>
    </xf>
    <xf numFmtId="49" fontId="4" fillId="0" borderId="38" xfId="0" applyNumberFormat="1" applyFont="1" applyBorder="1" applyAlignment="1" applyProtection="1">
      <alignment horizontal="center" vertical="center"/>
      <protection locked="0"/>
    </xf>
    <xf numFmtId="0" fontId="14" fillId="2" borderId="37" xfId="0" applyFont="1" applyFill="1" applyBorder="1" applyAlignment="1" applyProtection="1">
      <alignment horizontal="left" vertical="center" wrapText="1"/>
      <protection locked="0"/>
    </xf>
    <xf numFmtId="0" fontId="14" fillId="2" borderId="39" xfId="0" applyFont="1" applyFill="1" applyBorder="1" applyAlignment="1" applyProtection="1">
      <alignment horizontal="left" vertical="center" wrapText="1"/>
      <protection locked="0"/>
    </xf>
    <xf numFmtId="49" fontId="4" fillId="0" borderId="40" xfId="0" applyNumberFormat="1" applyFont="1" applyBorder="1" applyAlignment="1" applyProtection="1">
      <alignment horizontal="center" vertical="center"/>
      <protection locked="0"/>
    </xf>
    <xf numFmtId="49" fontId="4" fillId="0" borderId="41" xfId="0" applyNumberFormat="1" applyFont="1" applyBorder="1" applyAlignment="1" applyProtection="1">
      <alignment horizontal="center" vertical="center"/>
      <protection locked="0"/>
    </xf>
    <xf numFmtId="0" fontId="14" fillId="2" borderId="40" xfId="0" applyFont="1" applyFill="1" applyBorder="1" applyAlignment="1" applyProtection="1">
      <alignment horizontal="left" vertical="center" wrapText="1"/>
      <protection locked="0"/>
    </xf>
    <xf numFmtId="0" fontId="14" fillId="2" borderId="42" xfId="0" applyFont="1" applyFill="1" applyBorder="1" applyAlignment="1" applyProtection="1">
      <alignment horizontal="left" vertical="center" wrapText="1"/>
      <protection locked="0"/>
    </xf>
    <xf numFmtId="0" fontId="14" fillId="2" borderId="24" xfId="0" applyFont="1" applyFill="1" applyBorder="1" applyAlignment="1" applyProtection="1">
      <alignment horizontal="left" vertical="center" wrapText="1"/>
      <protection locked="0"/>
    </xf>
    <xf numFmtId="0" fontId="14" fillId="2" borderId="26" xfId="0" applyFont="1" applyFill="1" applyBorder="1" applyAlignment="1" applyProtection="1">
      <alignment horizontal="left" vertical="center" wrapText="1"/>
      <protection locked="0"/>
    </xf>
    <xf numFmtId="0" fontId="14" fillId="0" borderId="43" xfId="0" applyFont="1" applyBorder="1" applyAlignment="1" applyProtection="1">
      <alignment horizontal="left" vertical="center" wrapText="1"/>
      <protection locked="0"/>
    </xf>
    <xf numFmtId="0" fontId="14" fillId="0" borderId="44" xfId="0" applyFont="1" applyBorder="1" applyAlignment="1" applyProtection="1">
      <alignment horizontal="left" vertical="center" wrapText="1"/>
      <protection locked="0"/>
    </xf>
    <xf numFmtId="0" fontId="22" fillId="0" borderId="24" xfId="0" applyFont="1" applyBorder="1" applyAlignment="1" applyProtection="1">
      <alignment horizontal="left" vertical="center"/>
      <protection locked="0"/>
    </xf>
    <xf numFmtId="0" fontId="22" fillId="0" borderId="26" xfId="0" applyFont="1" applyBorder="1" applyAlignment="1" applyProtection="1">
      <alignment horizontal="left" vertical="center"/>
      <protection locked="0"/>
    </xf>
    <xf numFmtId="0" fontId="22" fillId="0" borderId="31" xfId="0" applyFont="1" applyBorder="1" applyAlignment="1" applyProtection="1">
      <alignment horizontal="left" vertical="center" wrapText="1"/>
      <protection locked="0"/>
    </xf>
    <xf numFmtId="0" fontId="23" fillId="0" borderId="0" xfId="0" applyFont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Protection="1">
      <protection locked="0"/>
    </xf>
    <xf numFmtId="0" fontId="18" fillId="0" borderId="16" xfId="0" applyFont="1" applyBorder="1" applyAlignment="1" applyProtection="1">
      <alignment horizontal="center" vertical="center" wrapText="1"/>
      <protection locked="0"/>
    </xf>
    <xf numFmtId="0" fontId="18" fillId="0" borderId="18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4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center"/>
      <protection locked="0"/>
    </xf>
    <xf numFmtId="0" fontId="27" fillId="0" borderId="0" xfId="0" applyFont="1" applyAlignment="1">
      <alignment horizontal="center"/>
    </xf>
    <xf numFmtId="0" fontId="13" fillId="0" borderId="0" xfId="0" applyFont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 wrapText="1"/>
      <protection locked="0"/>
    </xf>
    <xf numFmtId="0" fontId="12" fillId="0" borderId="0" xfId="0" applyFont="1" applyAlignment="1" applyProtection="1">
      <alignment horizontal="left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29" fillId="0" borderId="16" xfId="0" applyFont="1" applyBorder="1" applyAlignment="1" applyProtection="1">
      <alignment horizontal="center" vertical="center" wrapText="1"/>
      <protection locked="0"/>
    </xf>
    <xf numFmtId="0" fontId="29" fillId="0" borderId="18" xfId="0" applyFont="1" applyBorder="1" applyAlignment="1" applyProtection="1">
      <alignment horizontal="center" vertical="center" wrapText="1"/>
      <protection locked="0"/>
    </xf>
    <xf numFmtId="0" fontId="29" fillId="0" borderId="20" xfId="0" applyFont="1" applyBorder="1" applyAlignment="1" applyProtection="1">
      <alignment horizontal="center" vertical="center" wrapText="1"/>
      <protection locked="0"/>
    </xf>
    <xf numFmtId="49" fontId="15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2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textRotation="90"/>
      <protection locked="0"/>
    </xf>
    <xf numFmtId="0" fontId="7" fillId="0" borderId="45" xfId="0" applyFont="1" applyBorder="1" applyAlignment="1" applyProtection="1">
      <alignment horizontal="center" vertical="center" textRotation="90"/>
      <protection locked="0"/>
    </xf>
    <xf numFmtId="0" fontId="19" fillId="0" borderId="46" xfId="0" applyFont="1" applyBorder="1" applyAlignment="1" applyProtection="1">
      <alignment horizontal="center" vertical="center" textRotation="90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 applyProtection="1">
      <alignment horizontal="center" vertical="center" textRotation="90"/>
      <protection locked="0"/>
    </xf>
    <xf numFmtId="0" fontId="7" fillId="0" borderId="47" xfId="0" applyFont="1" applyBorder="1" applyAlignment="1" applyProtection="1">
      <alignment horizontal="center" vertical="center" textRotation="90"/>
      <protection locked="0"/>
    </xf>
    <xf numFmtId="0" fontId="7" fillId="0" borderId="48" xfId="0" applyFont="1" applyBorder="1" applyAlignment="1" applyProtection="1">
      <alignment horizontal="center" vertical="center" textRotation="90"/>
      <protection locked="0"/>
    </xf>
    <xf numFmtId="0" fontId="7" fillId="0" borderId="25" xfId="0" applyFont="1" applyBorder="1" applyAlignment="1" applyProtection="1">
      <alignment horizontal="center" vertical="center" textRotation="90"/>
      <protection locked="0"/>
    </xf>
    <xf numFmtId="0" fontId="7" fillId="0" borderId="49" xfId="0" applyFont="1" applyBorder="1" applyAlignment="1" applyProtection="1">
      <alignment horizontal="center" vertical="center" wrapText="1"/>
      <protection locked="0"/>
    </xf>
    <xf numFmtId="0" fontId="7" fillId="0" borderId="29" xfId="0" applyFont="1" applyBorder="1" applyAlignment="1" applyProtection="1">
      <alignment horizontal="center" vertical="center" textRotation="90"/>
      <protection locked="0"/>
    </xf>
    <xf numFmtId="0" fontId="7" fillId="0" borderId="50" xfId="0" applyFont="1" applyBorder="1" applyAlignment="1" applyProtection="1">
      <alignment horizontal="center" vertical="center" textRotation="90"/>
      <protection locked="0"/>
    </xf>
    <xf numFmtId="0" fontId="7" fillId="0" borderId="51" xfId="0" applyFont="1" applyBorder="1" applyAlignment="1" applyProtection="1">
      <alignment horizontal="center" vertical="center" textRotation="90"/>
      <protection locked="0"/>
    </xf>
    <xf numFmtId="0" fontId="7" fillId="0" borderId="49" xfId="0" applyFont="1" applyBorder="1" applyAlignment="1" applyProtection="1">
      <alignment horizontal="center" vertical="center" textRotation="90"/>
      <protection locked="0"/>
    </xf>
    <xf numFmtId="0" fontId="22" fillId="0" borderId="52" xfId="0" applyFont="1" applyBorder="1" applyAlignment="1" applyProtection="1">
      <alignment horizontal="left" vertical="center" wrapText="1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1" fontId="15" fillId="0" borderId="31" xfId="0" applyNumberFormat="1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22" fillId="0" borderId="55" xfId="0" applyFont="1" applyBorder="1" applyAlignment="1" applyProtection="1">
      <alignment horizontal="left" vertical="center" wrapText="1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1" fontId="7" fillId="0" borderId="34" xfId="0" applyNumberFormat="1" applyFont="1" applyBorder="1" applyAlignment="1">
      <alignment horizontal="center" vertical="center" wrapText="1"/>
    </xf>
    <xf numFmtId="1" fontId="7" fillId="0" borderId="35" xfId="0" applyNumberFormat="1" applyFont="1" applyBorder="1" applyAlignment="1">
      <alignment horizontal="center" vertical="center" wrapText="1"/>
    </xf>
    <xf numFmtId="0" fontId="14" fillId="0" borderId="25" xfId="0" applyFont="1" applyBorder="1" applyAlignment="1" applyProtection="1">
      <alignment horizontal="left" vertical="center" wrapText="1"/>
      <protection locked="0"/>
    </xf>
    <xf numFmtId="0" fontId="7" fillId="0" borderId="43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1" fontId="7" fillId="0" borderId="24" xfId="0" applyNumberFormat="1" applyFont="1" applyBorder="1" applyAlignment="1">
      <alignment horizontal="center" vertical="center" wrapText="1"/>
    </xf>
    <xf numFmtId="1" fontId="7" fillId="0" borderId="25" xfId="0" applyNumberFormat="1" applyFont="1" applyBorder="1" applyAlignment="1">
      <alignment horizontal="center" vertical="center" wrapText="1"/>
    </xf>
    <xf numFmtId="0" fontId="22" fillId="0" borderId="47" xfId="0" applyFont="1" applyBorder="1" applyAlignment="1" applyProtection="1">
      <alignment horizontal="left" vertical="center" wrapText="1"/>
      <protection locked="0"/>
    </xf>
    <xf numFmtId="0" fontId="7" fillId="0" borderId="44" xfId="0" applyFont="1" applyBorder="1" applyAlignment="1" applyProtection="1">
      <alignment horizontal="center" vertical="center"/>
      <protection locked="0"/>
    </xf>
    <xf numFmtId="0" fontId="15" fillId="0" borderId="43" xfId="0" applyFont="1" applyBorder="1" applyAlignment="1" applyProtection="1">
      <alignment horizontal="center" vertical="center"/>
      <protection locked="0"/>
    </xf>
    <xf numFmtId="0" fontId="15" fillId="0" borderId="58" xfId="0" applyFont="1" applyBorder="1" applyAlignment="1" applyProtection="1">
      <alignment horizontal="center" vertical="center"/>
      <protection locked="0"/>
    </xf>
    <xf numFmtId="1" fontId="15" fillId="0" borderId="24" xfId="0" applyNumberFormat="1" applyFont="1" applyBorder="1" applyAlignment="1">
      <alignment horizontal="center" vertical="center" wrapText="1"/>
    </xf>
    <xf numFmtId="1" fontId="15" fillId="0" borderId="25" xfId="0" applyNumberFormat="1" applyFont="1" applyBorder="1" applyAlignment="1">
      <alignment horizontal="center" vertical="center" wrapText="1"/>
    </xf>
    <xf numFmtId="0" fontId="14" fillId="2" borderId="38" xfId="0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38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right" vertical="center"/>
      <protection locked="0"/>
    </xf>
    <xf numFmtId="0" fontId="7" fillId="0" borderId="38" xfId="0" applyFont="1" applyBorder="1" applyAlignment="1" applyProtection="1">
      <alignment horizontal="right" vertical="center"/>
      <protection locked="0"/>
    </xf>
    <xf numFmtId="1" fontId="7" fillId="0" borderId="37" xfId="0" applyNumberFormat="1" applyFont="1" applyBorder="1" applyAlignment="1">
      <alignment horizontal="center" vertical="center" wrapText="1"/>
    </xf>
    <xf numFmtId="1" fontId="7" fillId="0" borderId="59" xfId="0" applyNumberFormat="1" applyFont="1" applyBorder="1" applyAlignment="1">
      <alignment horizontal="center" vertical="center" wrapText="1"/>
    </xf>
    <xf numFmtId="0" fontId="14" fillId="2" borderId="41" xfId="0" applyFont="1" applyFill="1" applyBorder="1" applyAlignment="1" applyProtection="1">
      <alignment horizontal="left" vertical="center" wrapText="1"/>
      <protection locked="0"/>
    </xf>
    <xf numFmtId="0" fontId="7" fillId="0" borderId="40" xfId="0" applyFont="1" applyBorder="1" applyAlignment="1" applyProtection="1">
      <alignment horizontal="center" vertical="center"/>
      <protection locked="0"/>
    </xf>
    <xf numFmtId="0" fontId="7" fillId="0" borderId="41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right" vertical="center"/>
    </xf>
    <xf numFmtId="0" fontId="0" fillId="0" borderId="41" xfId="0" applyBorder="1" applyAlignment="1">
      <alignment horizontal="right" vertical="center"/>
    </xf>
    <xf numFmtId="1" fontId="7" fillId="0" borderId="40" xfId="0" applyNumberFormat="1" applyFont="1" applyBorder="1" applyAlignment="1">
      <alignment horizontal="center" vertical="center" wrapText="1"/>
    </xf>
    <xf numFmtId="1" fontId="7" fillId="0" borderId="60" xfId="0" applyNumberFormat="1" applyFont="1" applyBorder="1" applyAlignment="1">
      <alignment horizontal="center" vertical="center" wrapText="1"/>
    </xf>
    <xf numFmtId="0" fontId="14" fillId="0" borderId="47" xfId="0" applyFont="1" applyBorder="1" applyAlignment="1" applyProtection="1">
      <alignment horizontal="left" vertical="center" wrapText="1"/>
      <protection locked="0"/>
    </xf>
    <xf numFmtId="0" fontId="14" fillId="2" borderId="47" xfId="0" applyFont="1" applyFill="1" applyBorder="1" applyAlignment="1" applyProtection="1">
      <alignment horizontal="left" vertical="center" wrapText="1"/>
      <protection locked="0"/>
    </xf>
    <xf numFmtId="0" fontId="7" fillId="0" borderId="44" xfId="0" applyFont="1" applyBorder="1" applyAlignment="1" applyProtection="1">
      <alignment horizontal="right" vertical="center"/>
      <protection locked="0"/>
    </xf>
    <xf numFmtId="0" fontId="30" fillId="0" borderId="44" xfId="0" applyFont="1" applyBorder="1" applyAlignment="1" applyProtection="1">
      <alignment horizontal="left" vertical="center"/>
      <protection locked="0"/>
    </xf>
    <xf numFmtId="0" fontId="14" fillId="0" borderId="58" xfId="0" applyFont="1" applyBorder="1" applyAlignment="1" applyProtection="1">
      <alignment horizontal="left" vertical="center" wrapText="1"/>
      <protection locked="0"/>
    </xf>
    <xf numFmtId="0" fontId="7" fillId="0" borderId="43" xfId="0" applyFont="1" applyBorder="1" applyAlignment="1" applyProtection="1">
      <alignment horizontal="right" vertical="center"/>
      <protection locked="0"/>
    </xf>
    <xf numFmtId="0" fontId="7" fillId="0" borderId="58" xfId="0" applyFont="1" applyBorder="1" applyAlignment="1" applyProtection="1">
      <alignment horizontal="right" vertical="center"/>
      <protection locked="0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22" fillId="0" borderId="47" xfId="0" applyFont="1" applyBorder="1" applyAlignment="1" applyProtection="1">
      <alignment horizontal="left" vertical="center"/>
      <protection locked="0"/>
    </xf>
    <xf numFmtId="1" fontId="7" fillId="0" borderId="24" xfId="0" applyNumberFormat="1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43" xfId="0" applyFont="1" applyBorder="1" applyAlignment="1" applyProtection="1">
      <alignment horizontal="center" vertical="center" wrapText="1"/>
      <protection locked="0"/>
    </xf>
    <xf numFmtId="0" fontId="7" fillId="0" borderId="58" xfId="0" applyFont="1" applyBorder="1" applyAlignment="1" applyProtection="1">
      <alignment horizontal="center" vertical="center" wrapText="1"/>
      <protection locked="0"/>
    </xf>
    <xf numFmtId="0" fontId="7" fillId="0" borderId="44" xfId="0" applyFont="1" applyBorder="1" applyAlignment="1" applyProtection="1">
      <alignment horizontal="right" vertical="center" wrapText="1"/>
      <protection locked="0"/>
    </xf>
    <xf numFmtId="0" fontId="30" fillId="0" borderId="44" xfId="0" applyFont="1" applyBorder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horizontal="left"/>
      <protection locked="0"/>
    </xf>
    <xf numFmtId="49" fontId="28" fillId="0" borderId="0" xfId="0" applyNumberFormat="1" applyFont="1" applyAlignment="1" applyProtection="1">
      <alignment vertical="center"/>
      <protection locked="0"/>
    </xf>
    <xf numFmtId="49" fontId="12" fillId="0" borderId="0" xfId="0" applyNumberFormat="1" applyFont="1" applyAlignment="1" applyProtection="1">
      <alignment vertical="center"/>
      <protection locked="0"/>
    </xf>
    <xf numFmtId="49" fontId="29" fillId="0" borderId="20" xfId="0" applyNumberFormat="1" applyFont="1" applyBorder="1" applyAlignment="1" applyProtection="1">
      <alignment horizontal="center" vertical="center" wrapText="1"/>
      <protection locked="0"/>
    </xf>
    <xf numFmtId="49" fontId="17" fillId="0" borderId="0" xfId="0" applyNumberFormat="1" applyFont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0" fontId="19" fillId="0" borderId="61" xfId="0" applyFont="1" applyBorder="1" applyAlignment="1" applyProtection="1">
      <alignment horizontal="center" vertical="center" textRotation="90" wrapText="1"/>
      <protection locked="0"/>
    </xf>
    <xf numFmtId="0" fontId="7" fillId="0" borderId="62" xfId="0" applyFont="1" applyBorder="1" applyAlignment="1" applyProtection="1">
      <alignment horizontal="center" vertical="center" textRotation="90" wrapText="1"/>
      <protection locked="0"/>
    </xf>
    <xf numFmtId="0" fontId="19" fillId="0" borderId="48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 textRotation="90" wrapText="1"/>
      <protection locked="0"/>
    </xf>
    <xf numFmtId="0" fontId="19" fillId="0" borderId="48" xfId="0" applyFont="1" applyBorder="1" applyAlignment="1" applyProtection="1">
      <alignment horizontal="center" vertical="center" textRotation="90"/>
      <protection locked="0"/>
    </xf>
    <xf numFmtId="0" fontId="7" fillId="0" borderId="26" xfId="0" applyFont="1" applyBorder="1" applyAlignment="1" applyProtection="1">
      <alignment horizontal="center" vertical="center" textRotation="90"/>
      <protection locked="0"/>
    </xf>
    <xf numFmtId="0" fontId="7" fillId="0" borderId="26" xfId="0" applyFont="1" applyBorder="1" applyAlignment="1" applyProtection="1">
      <alignment horizontal="center" vertical="center" textRotation="90" wrapText="1"/>
      <protection locked="0"/>
    </xf>
    <xf numFmtId="0" fontId="7" fillId="0" borderId="63" xfId="0" applyFont="1" applyBorder="1" applyAlignment="1" applyProtection="1">
      <alignment horizontal="center" vertical="center" textRotation="90" wrapText="1"/>
      <protection locked="0"/>
    </xf>
    <xf numFmtId="0" fontId="7" fillId="0" borderId="64" xfId="0" applyFont="1" applyBorder="1" applyAlignment="1" applyProtection="1">
      <alignment horizontal="center" vertical="center" textRotation="90" wrapText="1"/>
      <protection locked="0"/>
    </xf>
    <xf numFmtId="0" fontId="7" fillId="0" borderId="30" xfId="0" applyFont="1" applyBorder="1" applyAlignment="1" applyProtection="1">
      <alignment horizontal="center" vertical="center" textRotation="90"/>
      <protection locked="0"/>
    </xf>
    <xf numFmtId="0" fontId="7" fillId="0" borderId="30" xfId="0" applyFont="1" applyBorder="1" applyAlignment="1" applyProtection="1">
      <alignment horizontal="center" vertical="center" textRotation="90" wrapText="1"/>
      <protection locked="0"/>
    </xf>
    <xf numFmtId="0" fontId="15" fillId="0" borderId="65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center"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 wrapText="1"/>
    </xf>
    <xf numFmtId="0" fontId="7" fillId="0" borderId="69" xfId="0" applyFont="1" applyBorder="1" applyAlignment="1">
      <alignment horizontal="center" vertical="center" wrapText="1"/>
    </xf>
    <xf numFmtId="0" fontId="7" fillId="0" borderId="70" xfId="0" applyFont="1" applyBorder="1" applyAlignment="1" applyProtection="1">
      <alignment horizontal="center" vertical="center" wrapText="1"/>
      <protection locked="0"/>
    </xf>
    <xf numFmtId="0" fontId="7" fillId="0" borderId="36" xfId="0" applyFont="1" applyBorder="1" applyAlignment="1" applyProtection="1">
      <alignment horizontal="center" vertical="center" wrapText="1"/>
      <protection locked="0"/>
    </xf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15" fillId="0" borderId="61" xfId="0" applyFont="1" applyBorder="1" applyAlignment="1">
      <alignment horizontal="center" vertical="center" wrapText="1"/>
    </xf>
    <xf numFmtId="0" fontId="15" fillId="0" borderId="62" xfId="0" applyFont="1" applyBorder="1" applyAlignment="1">
      <alignment horizontal="center" vertical="center" wrapText="1"/>
    </xf>
    <xf numFmtId="0" fontId="15" fillId="0" borderId="48" xfId="0" applyFont="1" applyBorder="1" applyAlignment="1" applyProtection="1">
      <alignment horizontal="center" vertical="center" wrapText="1"/>
      <protection locked="0"/>
    </xf>
    <xf numFmtId="0" fontId="15" fillId="0" borderId="26" xfId="0" applyFont="1" applyBorder="1" applyAlignment="1" applyProtection="1">
      <alignment horizontal="center" vertical="center" wrapText="1"/>
      <protection locked="0"/>
    </xf>
    <xf numFmtId="0" fontId="7" fillId="0" borderId="71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71" xfId="0" applyFont="1" applyBorder="1" applyAlignment="1" applyProtection="1">
      <alignment horizontal="center" vertical="center" wrapText="1"/>
      <protection locked="0"/>
    </xf>
    <xf numFmtId="0" fontId="7" fillId="0" borderId="72" xfId="0" applyFont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73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7" fillId="0" borderId="73" xfId="0" applyFont="1" applyBorder="1" applyAlignment="1" applyProtection="1">
      <alignment horizontal="center" vertical="center" wrapText="1"/>
      <protection locked="0"/>
    </xf>
    <xf numFmtId="0" fontId="7" fillId="0" borderId="35" xfId="0" applyFont="1" applyBorder="1" applyAlignment="1" applyProtection="1">
      <alignment horizontal="center" vertical="center" wrapText="1"/>
      <protection locked="0"/>
    </xf>
    <xf numFmtId="0" fontId="7" fillId="0" borderId="61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9" fillId="0" borderId="26" xfId="0" applyFont="1" applyBorder="1" applyAlignment="1" applyProtection="1">
      <alignment horizontal="center" vertical="center" wrapText="1"/>
      <protection locked="0"/>
    </xf>
    <xf numFmtId="1" fontId="15" fillId="0" borderId="65" xfId="0" applyNumberFormat="1" applyFont="1" applyBorder="1" applyAlignment="1">
      <alignment horizontal="center" vertical="center" wrapText="1"/>
    </xf>
    <xf numFmtId="1" fontId="15" fillId="0" borderId="67" xfId="0" applyNumberFormat="1" applyFont="1" applyBorder="1" applyAlignment="1">
      <alignment horizontal="center" vertical="center" wrapText="1"/>
    </xf>
    <xf numFmtId="1" fontId="15" fillId="0" borderId="33" xfId="0" applyNumberFormat="1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17" fillId="0" borderId="16" xfId="0" applyFont="1" applyBorder="1" applyAlignment="1" applyProtection="1">
      <alignment horizontal="center"/>
      <protection locked="0"/>
    </xf>
    <xf numFmtId="49" fontId="7" fillId="0" borderId="0" xfId="0" applyNumberFormat="1" applyFont="1" applyAlignment="1" applyProtection="1">
      <alignment horizontal="left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 textRotation="90" wrapText="1"/>
      <protection locked="0"/>
    </xf>
    <xf numFmtId="0" fontId="31" fillId="0" borderId="24" xfId="0" applyFont="1" applyBorder="1" applyAlignment="1" applyProtection="1">
      <alignment horizontal="center" vertical="center"/>
      <protection locked="0"/>
    </xf>
    <xf numFmtId="0" fontId="17" fillId="0" borderId="26" xfId="0" applyFont="1" applyBorder="1" applyAlignment="1" applyProtection="1">
      <alignment horizontal="center" vertical="center"/>
      <protection locked="0"/>
    </xf>
    <xf numFmtId="0" fontId="17" fillId="0" borderId="25" xfId="0" applyFont="1" applyBorder="1" applyAlignment="1" applyProtection="1">
      <alignment horizontal="center" vertical="center"/>
      <protection locked="0"/>
    </xf>
    <xf numFmtId="0" fontId="31" fillId="0" borderId="61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right" vertical="center"/>
      <protection locked="0"/>
    </xf>
    <xf numFmtId="0" fontId="17" fillId="0" borderId="26" xfId="0" applyFont="1" applyBorder="1" applyAlignment="1" applyProtection="1">
      <alignment horizontal="left" vertical="center"/>
      <protection locked="0"/>
    </xf>
    <xf numFmtId="0" fontId="17" fillId="0" borderId="25" xfId="0" applyFont="1" applyBorder="1" applyAlignment="1" applyProtection="1">
      <alignment horizontal="left" vertical="center"/>
      <protection locked="0"/>
    </xf>
    <xf numFmtId="0" fontId="7" fillId="0" borderId="61" xfId="0" applyFont="1" applyBorder="1" applyAlignment="1" applyProtection="1">
      <alignment horizontal="right" vertical="center"/>
      <protection locked="0"/>
    </xf>
    <xf numFmtId="0" fontId="7" fillId="0" borderId="49" xfId="0" applyFont="1" applyBorder="1" applyAlignment="1" applyProtection="1">
      <alignment horizontal="center" vertical="center" textRotation="90" wrapText="1"/>
      <protection locked="0"/>
    </xf>
    <xf numFmtId="0" fontId="32" fillId="0" borderId="29" xfId="0" applyFont="1" applyBorder="1" applyAlignment="1" applyProtection="1">
      <alignment horizontal="center" textRotation="90"/>
      <protection locked="0"/>
    </xf>
    <xf numFmtId="0" fontId="32" fillId="0" borderId="30" xfId="0" applyFont="1" applyBorder="1" applyAlignment="1" applyProtection="1">
      <alignment horizontal="center" textRotation="90"/>
      <protection locked="0"/>
    </xf>
    <xf numFmtId="0" fontId="32" fillId="0" borderId="49" xfId="0" applyFont="1" applyBorder="1" applyAlignment="1" applyProtection="1">
      <alignment horizontal="center" textRotation="90"/>
      <protection locked="0"/>
    </xf>
    <xf numFmtId="0" fontId="32" fillId="0" borderId="63" xfId="0" applyFont="1" applyBorder="1" applyAlignment="1" applyProtection="1">
      <alignment horizontal="center" textRotation="90"/>
      <protection locked="0"/>
    </xf>
    <xf numFmtId="0" fontId="15" fillId="0" borderId="52" xfId="0" applyFont="1" applyBorder="1" applyAlignment="1">
      <alignment horizontal="center" vertical="center" wrapText="1"/>
    </xf>
    <xf numFmtId="0" fontId="33" fillId="0" borderId="67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wrapText="1"/>
    </xf>
    <xf numFmtId="0" fontId="33" fillId="0" borderId="65" xfId="0" applyFont="1" applyBorder="1" applyAlignment="1">
      <alignment horizontal="center" vertical="center" wrapText="1"/>
    </xf>
    <xf numFmtId="0" fontId="7" fillId="0" borderId="55" xfId="0" applyFont="1" applyBorder="1" applyAlignment="1" applyProtection="1">
      <alignment horizontal="center" vertical="center" wrapText="1"/>
      <protection locked="0"/>
    </xf>
    <xf numFmtId="0" fontId="18" fillId="0" borderId="48" xfId="0" applyFont="1" applyBorder="1" applyAlignment="1">
      <alignment horizontal="center" vertical="center" wrapText="1"/>
    </xf>
    <xf numFmtId="0" fontId="18" fillId="0" borderId="36" xfId="0" applyFont="1" applyBorder="1" applyAlignment="1" applyProtection="1">
      <alignment horizontal="center" vertical="center" wrapText="1"/>
      <protection locked="0"/>
    </xf>
    <xf numFmtId="0" fontId="18" fillId="0" borderId="35" xfId="0" applyFont="1" applyBorder="1" applyAlignment="1" applyProtection="1">
      <alignment horizontal="center" vertical="center" wrapText="1"/>
      <protection locked="0"/>
    </xf>
    <xf numFmtId="0" fontId="18" fillId="0" borderId="68" xfId="0" applyFont="1" applyBorder="1" applyAlignment="1">
      <alignment horizontal="center" vertical="center" wrapText="1"/>
    </xf>
    <xf numFmtId="0" fontId="7" fillId="0" borderId="47" xfId="0" applyFont="1" applyBorder="1" applyAlignment="1" applyProtection="1">
      <alignment horizontal="center" vertical="center" wrapText="1"/>
      <protection locked="0"/>
    </xf>
    <xf numFmtId="0" fontId="18" fillId="0" borderId="26" xfId="0" applyFont="1" applyBorder="1" applyAlignment="1" applyProtection="1">
      <alignment horizontal="center" vertical="center" wrapText="1"/>
      <protection locked="0"/>
    </xf>
    <xf numFmtId="0" fontId="18" fillId="0" borderId="25" xfId="0" applyFont="1" applyBorder="1" applyAlignment="1" applyProtection="1">
      <alignment horizontal="center" vertical="center" wrapText="1"/>
      <protection locked="0"/>
    </xf>
    <xf numFmtId="0" fontId="18" fillId="0" borderId="61" xfId="0" applyFont="1" applyBorder="1" applyAlignment="1">
      <alignment horizontal="center" vertical="center" wrapText="1"/>
    </xf>
    <xf numFmtId="0" fontId="15" fillId="0" borderId="47" xfId="0" applyFont="1" applyBorder="1" applyAlignment="1" applyProtection="1">
      <alignment horizontal="center" vertical="center" wrapText="1"/>
      <protection locked="0"/>
    </xf>
    <xf numFmtId="0" fontId="33" fillId="0" borderId="48" xfId="0" applyFont="1" applyBorder="1" applyAlignment="1">
      <alignment horizontal="center" vertical="center" wrapText="1"/>
    </xf>
    <xf numFmtId="0" fontId="33" fillId="0" borderId="26" xfId="0" applyFont="1" applyBorder="1" applyAlignment="1" applyProtection="1">
      <alignment horizontal="center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0" fontId="33" fillId="0" borderId="61" xfId="0" applyFont="1" applyBorder="1" applyAlignment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  <protection locked="0"/>
    </xf>
    <xf numFmtId="0" fontId="18" fillId="0" borderId="27" xfId="0" applyFont="1" applyBorder="1" applyAlignment="1">
      <alignment horizontal="center" vertical="center" wrapText="1"/>
    </xf>
    <xf numFmtId="0" fontId="18" fillId="0" borderId="74" xfId="0" applyFont="1" applyBorder="1" applyAlignment="1" applyProtection="1">
      <alignment horizontal="center" vertical="center" wrapText="1"/>
      <protection locked="0"/>
    </xf>
    <xf numFmtId="0" fontId="18" fillId="0" borderId="75" xfId="0" applyFont="1" applyBorder="1" applyAlignment="1" applyProtection="1">
      <alignment horizontal="center" vertical="center" wrapText="1"/>
      <protection locked="0"/>
    </xf>
    <xf numFmtId="0" fontId="18" fillId="0" borderId="76" xfId="0" applyFont="1" applyBorder="1" applyAlignment="1">
      <alignment horizontal="center" vertical="center" wrapText="1"/>
    </xf>
    <xf numFmtId="0" fontId="18" fillId="0" borderId="77" xfId="0" applyFont="1" applyBorder="1" applyAlignment="1" applyProtection="1">
      <alignment horizontal="center" vertical="center" wrapText="1"/>
      <protection locked="0"/>
    </xf>
    <xf numFmtId="0" fontId="7" fillId="0" borderId="41" xfId="0" applyFont="1" applyBorder="1" applyAlignment="1" applyProtection="1">
      <alignment horizontal="center" vertical="center" wrapText="1"/>
      <protection locked="0"/>
    </xf>
    <xf numFmtId="0" fontId="18" fillId="0" borderId="34" xfId="0" applyFont="1" applyBorder="1" applyAlignment="1">
      <alignment horizontal="center" vertical="center" wrapText="1"/>
    </xf>
    <xf numFmtId="0" fontId="18" fillId="0" borderId="69" xfId="0" applyFont="1" applyBorder="1" applyAlignment="1" applyProtection="1">
      <alignment horizontal="center" vertical="center" wrapText="1"/>
      <protection locked="0"/>
    </xf>
    <xf numFmtId="0" fontId="18" fillId="0" borderId="55" xfId="0" applyFont="1" applyBorder="1" applyAlignment="1" applyProtection="1">
      <alignment horizontal="center" vertical="center" wrapText="1"/>
      <protection locked="0"/>
    </xf>
    <xf numFmtId="0" fontId="18" fillId="0" borderId="48" xfId="0" applyFont="1" applyBorder="1" applyAlignment="1" applyProtection="1">
      <alignment horizontal="center" vertical="center" wrapText="1"/>
      <protection locked="0"/>
    </xf>
    <xf numFmtId="0" fontId="18" fillId="0" borderId="61" xfId="0" applyFont="1" applyBorder="1" applyAlignment="1" applyProtection="1">
      <alignment horizontal="center" vertical="center" wrapText="1"/>
      <protection locked="0"/>
    </xf>
    <xf numFmtId="0" fontId="18" fillId="0" borderId="48" xfId="0" applyFont="1" applyBorder="1" applyAlignment="1">
      <alignment horizontal="center" vertical="center"/>
    </xf>
    <xf numFmtId="0" fontId="18" fillId="0" borderId="26" xfId="0" applyFont="1" applyBorder="1" applyAlignment="1" applyProtection="1">
      <alignment horizontal="center" vertical="center"/>
      <protection locked="0"/>
    </xf>
    <xf numFmtId="0" fontId="18" fillId="0" borderId="25" xfId="0" applyFont="1" applyBorder="1" applyAlignment="1" applyProtection="1">
      <alignment horizontal="center" vertical="center"/>
      <protection locked="0"/>
    </xf>
    <xf numFmtId="0" fontId="18" fillId="0" borderId="61" xfId="0" applyFont="1" applyBorder="1" applyAlignment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18" fillId="0" borderId="70" xfId="0" applyFont="1" applyBorder="1" applyAlignment="1">
      <alignment horizontal="center" vertical="center" wrapText="1"/>
    </xf>
    <xf numFmtId="0" fontId="33" fillId="0" borderId="36" xfId="0" applyFont="1" applyBorder="1" applyAlignment="1" applyProtection="1">
      <alignment horizontal="center" vertical="center" wrapText="1"/>
      <protection locked="0"/>
    </xf>
    <xf numFmtId="0" fontId="33" fillId="0" borderId="35" xfId="0" applyFont="1" applyBorder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center" vertical="center"/>
      <protection locked="0"/>
    </xf>
    <xf numFmtId="0" fontId="35" fillId="0" borderId="0" xfId="0" applyFont="1" applyAlignment="1">
      <alignment horizontal="center"/>
    </xf>
    <xf numFmtId="49" fontId="29" fillId="0" borderId="16" xfId="0" applyNumberFormat="1" applyFont="1" applyBorder="1" applyAlignment="1" applyProtection="1">
      <alignment horizontal="center" vertical="center" wrapText="1"/>
      <protection locked="0"/>
    </xf>
    <xf numFmtId="49" fontId="29" fillId="0" borderId="18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17" fillId="0" borderId="62" xfId="0" applyFont="1" applyBorder="1" applyAlignment="1" applyProtection="1">
      <alignment horizontal="center" vertical="center"/>
      <protection locked="0"/>
    </xf>
    <xf numFmtId="0" fontId="31" fillId="0" borderId="48" xfId="0" applyFont="1" applyBorder="1" applyAlignment="1" applyProtection="1">
      <alignment horizontal="center" vertical="center"/>
      <protection locked="0"/>
    </xf>
    <xf numFmtId="0" fontId="17" fillId="0" borderId="47" xfId="0" applyFont="1" applyBorder="1" applyAlignment="1" applyProtection="1">
      <alignment horizontal="center" vertical="center"/>
      <protection locked="0"/>
    </xf>
    <xf numFmtId="0" fontId="17" fillId="0" borderId="62" xfId="0" applyFont="1" applyBorder="1" applyAlignment="1" applyProtection="1">
      <alignment horizontal="left" vertical="center"/>
      <protection locked="0"/>
    </xf>
    <xf numFmtId="0" fontId="7" fillId="0" borderId="48" xfId="0" applyFont="1" applyBorder="1" applyAlignment="1" applyProtection="1">
      <alignment horizontal="right" vertical="center"/>
      <protection locked="0"/>
    </xf>
    <xf numFmtId="0" fontId="17" fillId="0" borderId="47" xfId="0" applyFont="1" applyBorder="1" applyAlignment="1" applyProtection="1">
      <alignment horizontal="left" vertical="center"/>
      <protection locked="0"/>
    </xf>
    <xf numFmtId="0" fontId="32" fillId="0" borderId="64" xfId="0" applyFont="1" applyBorder="1" applyAlignment="1" applyProtection="1">
      <alignment horizontal="center" textRotation="90"/>
      <protection locked="0"/>
    </xf>
    <xf numFmtId="0" fontId="32" fillId="0" borderId="51" xfId="0" applyFont="1" applyBorder="1" applyAlignment="1" applyProtection="1">
      <alignment horizontal="center" textRotation="90"/>
      <protection locked="0"/>
    </xf>
    <xf numFmtId="0" fontId="32" fillId="0" borderId="50" xfId="0" applyFont="1" applyBorder="1" applyAlignment="1" applyProtection="1">
      <alignment horizontal="center" textRotation="90"/>
      <protection locked="0"/>
    </xf>
    <xf numFmtId="0" fontId="33" fillId="0" borderId="31" xfId="0" applyFont="1" applyBorder="1" applyAlignment="1">
      <alignment horizontal="center" vertical="center" wrapText="1"/>
    </xf>
    <xf numFmtId="0" fontId="33" fillId="0" borderId="66" xfId="0" applyFont="1" applyBorder="1" applyAlignment="1">
      <alignment horizontal="center" vertical="center" wrapText="1"/>
    </xf>
    <xf numFmtId="0" fontId="33" fillId="0" borderId="52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33" fillId="0" borderId="69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>
      <alignment horizontal="center" vertical="center" wrapText="1"/>
    </xf>
    <xf numFmtId="0" fontId="33" fillId="0" borderId="55" xfId="0" applyFont="1" applyBorder="1" applyAlignment="1" applyProtection="1">
      <alignment horizontal="center" vertical="center" wrapText="1"/>
      <protection locked="0"/>
    </xf>
    <xf numFmtId="0" fontId="18" fillId="0" borderId="24" xfId="0" applyFont="1" applyBorder="1" applyAlignment="1" applyProtection="1">
      <alignment horizontal="center" vertical="center" wrapText="1"/>
      <protection locked="0"/>
    </xf>
    <xf numFmtId="0" fontId="18" fillId="0" borderId="62" xfId="0" applyFont="1" applyBorder="1" applyAlignment="1" applyProtection="1">
      <alignment horizontal="center" vertical="center" wrapText="1"/>
      <protection locked="0"/>
    </xf>
    <xf numFmtId="0" fontId="18" fillId="0" borderId="34" xfId="0" applyFont="1" applyBorder="1" applyAlignment="1">
      <alignment horizontal="center" vertical="center"/>
    </xf>
    <xf numFmtId="0" fontId="18" fillId="0" borderId="36" xfId="0" applyFont="1" applyBorder="1" applyAlignment="1" applyProtection="1">
      <alignment horizontal="center" vertical="center"/>
      <protection locked="0"/>
    </xf>
    <xf numFmtId="0" fontId="18" fillId="0" borderId="69" xfId="0" applyFont="1" applyBorder="1" applyAlignment="1" applyProtection="1">
      <alignment horizontal="center" vertical="center"/>
      <protection locked="0"/>
    </xf>
    <xf numFmtId="0" fontId="18" fillId="0" borderId="70" xfId="0" applyFont="1" applyBorder="1" applyAlignment="1">
      <alignment horizontal="center" vertical="center"/>
    </xf>
    <xf numFmtId="0" fontId="18" fillId="0" borderId="55" xfId="0" applyFont="1" applyBorder="1" applyAlignment="1" applyProtection="1">
      <alignment horizontal="center" vertical="center"/>
      <protection locked="0"/>
    </xf>
    <xf numFmtId="0" fontId="36" fillId="0" borderId="67" xfId="0" applyFont="1" applyBorder="1" applyAlignment="1">
      <alignment horizontal="center" vertical="center" wrapText="1"/>
    </xf>
    <xf numFmtId="0" fontId="14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38" fillId="0" borderId="0" xfId="0" applyFont="1" applyProtection="1">
      <protection locked="0"/>
    </xf>
    <xf numFmtId="49" fontId="37" fillId="0" borderId="0" xfId="0" applyNumberFormat="1" applyFont="1" applyAlignment="1" applyProtection="1">
      <alignment horizontal="left" vertical="center"/>
      <protection locked="0"/>
    </xf>
    <xf numFmtId="0" fontId="39" fillId="0" borderId="0" xfId="0" applyFont="1" applyProtection="1"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7" fillId="0" borderId="78" xfId="0" applyFont="1" applyBorder="1" applyAlignment="1" applyProtection="1">
      <alignment horizontal="center" vertical="center"/>
      <protection locked="0"/>
    </xf>
    <xf numFmtId="0" fontId="40" fillId="0" borderId="79" xfId="0" applyFont="1" applyBorder="1" applyAlignment="1" applyProtection="1">
      <alignment horizontal="center" vertical="center" textRotation="90" wrapText="1"/>
      <protection locked="0"/>
    </xf>
    <xf numFmtId="0" fontId="40" fillId="0" borderId="3" xfId="0" applyFont="1" applyBorder="1" applyAlignment="1" applyProtection="1">
      <alignment horizontal="center" vertical="center" textRotation="90" wrapText="1"/>
      <protection locked="0"/>
    </xf>
    <xf numFmtId="0" fontId="41" fillId="0" borderId="3" xfId="0" applyFont="1" applyBorder="1" applyAlignment="1" applyProtection="1">
      <alignment horizontal="center" vertical="center" textRotation="90" wrapText="1"/>
      <protection locked="0"/>
    </xf>
    <xf numFmtId="0" fontId="18" fillId="0" borderId="80" xfId="0" applyFont="1" applyBorder="1" applyAlignment="1" applyProtection="1">
      <alignment horizontal="center" vertical="center"/>
      <protection locked="0"/>
    </xf>
    <xf numFmtId="0" fontId="41" fillId="0" borderId="81" xfId="0" applyFont="1" applyBorder="1" applyAlignment="1" applyProtection="1">
      <alignment horizontal="center" vertical="center" textRotation="90" wrapText="1"/>
      <protection locked="0"/>
    </xf>
    <xf numFmtId="0" fontId="41" fillId="0" borderId="82" xfId="0" applyFont="1" applyBorder="1" applyAlignment="1" applyProtection="1">
      <alignment horizontal="center" vertical="center" textRotation="90" wrapText="1"/>
      <protection locked="0"/>
    </xf>
    <xf numFmtId="0" fontId="18" fillId="0" borderId="83" xfId="0" applyFont="1" applyBorder="1" applyAlignment="1" applyProtection="1">
      <alignment horizontal="center" vertical="center"/>
      <protection locked="0"/>
    </xf>
    <xf numFmtId="0" fontId="18" fillId="0" borderId="84" xfId="0" applyFont="1" applyBorder="1" applyAlignment="1" applyProtection="1">
      <alignment horizontal="center" vertical="center"/>
      <protection locked="0"/>
    </xf>
    <xf numFmtId="0" fontId="41" fillId="0" borderId="85" xfId="0" applyFont="1" applyBorder="1" applyAlignment="1" applyProtection="1">
      <alignment horizontal="center" vertical="center" textRotation="90" wrapText="1"/>
      <protection locked="0"/>
    </xf>
    <xf numFmtId="0" fontId="41" fillId="0" borderId="86" xfId="0" applyFont="1" applyBorder="1" applyAlignment="1" applyProtection="1">
      <alignment horizontal="center" vertical="center" textRotation="90" wrapText="1"/>
      <protection locked="0"/>
    </xf>
    <xf numFmtId="49" fontId="29" fillId="0" borderId="87" xfId="0" applyNumberFormat="1" applyFont="1" applyBorder="1" applyAlignment="1" applyProtection="1">
      <alignment horizontal="center" vertical="center" wrapText="1"/>
      <protection locked="0"/>
    </xf>
    <xf numFmtId="0" fontId="18" fillId="0" borderId="88" xfId="0" applyFont="1" applyBorder="1" applyAlignment="1" applyProtection="1">
      <alignment horizontal="center" vertical="center" wrapText="1"/>
      <protection locked="0"/>
    </xf>
    <xf numFmtId="49" fontId="29" fillId="0" borderId="89" xfId="0" applyNumberFormat="1" applyFont="1" applyBorder="1" applyAlignment="1" applyProtection="1">
      <alignment horizontal="center" vertical="center" wrapText="1"/>
      <protection locked="0"/>
    </xf>
    <xf numFmtId="0" fontId="18" fillId="0" borderId="90" xfId="0" applyFont="1" applyBorder="1" applyAlignment="1" applyProtection="1">
      <alignment horizontal="center" vertical="center" wrapText="1"/>
      <protection locked="0"/>
    </xf>
    <xf numFmtId="0" fontId="17" fillId="0" borderId="91" xfId="0" applyFont="1" applyBorder="1" applyAlignment="1" applyProtection="1">
      <alignment horizontal="center" vertical="center" wrapText="1"/>
      <protection locked="0"/>
    </xf>
    <xf numFmtId="0" fontId="18" fillId="0" borderId="92" xfId="0" applyFont="1" applyBorder="1" applyAlignment="1" applyProtection="1">
      <alignment horizontal="center" vertical="center" wrapText="1"/>
      <protection locked="0"/>
    </xf>
    <xf numFmtId="0" fontId="33" fillId="0" borderId="93" xfId="0" applyFont="1" applyBorder="1" applyAlignment="1">
      <alignment horizontal="center" vertical="center"/>
    </xf>
    <xf numFmtId="0" fontId="33" fillId="0" borderId="94" xfId="0" applyFont="1" applyBorder="1" applyAlignment="1">
      <alignment horizontal="center" vertical="center"/>
    </xf>
    <xf numFmtId="0" fontId="42" fillId="0" borderId="0" xfId="0" applyFont="1" applyAlignment="1" applyProtection="1">
      <alignment horizontal="left" vertical="center"/>
      <protection locked="0"/>
    </xf>
    <xf numFmtId="0" fontId="18" fillId="2" borderId="61" xfId="0" applyFont="1" applyFill="1" applyBorder="1" applyAlignment="1" applyProtection="1">
      <alignment horizontal="center" vertical="center" wrapText="1"/>
      <protection locked="0"/>
    </xf>
    <xf numFmtId="0" fontId="18" fillId="2" borderId="26" xfId="0" applyFont="1" applyFill="1" applyBorder="1" applyAlignment="1" applyProtection="1">
      <alignment horizontal="center" vertical="center" wrapText="1"/>
      <protection locked="0"/>
    </xf>
    <xf numFmtId="0" fontId="18" fillId="0" borderId="3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>
      <alignment horizontal="center" vertical="center"/>
    </xf>
    <xf numFmtId="0" fontId="18" fillId="0" borderId="62" xfId="0" applyFont="1" applyBorder="1" applyAlignment="1" applyProtection="1">
      <alignment horizontal="center" vertical="center"/>
      <protection locked="0"/>
    </xf>
    <xf numFmtId="0" fontId="36" fillId="0" borderId="31" xfId="0" applyFont="1" applyBorder="1" applyAlignment="1">
      <alignment horizontal="center" vertical="center" wrapText="1"/>
    </xf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 vertical="center"/>
      <protection locked="0"/>
    </xf>
    <xf numFmtId="0" fontId="41" fillId="0" borderId="78" xfId="0" applyFont="1" applyBorder="1" applyAlignment="1" applyProtection="1">
      <alignment horizontal="center" vertical="center" textRotation="90" wrapText="1"/>
      <protection locked="0"/>
    </xf>
    <xf numFmtId="0" fontId="17" fillId="0" borderId="95" xfId="0" applyFont="1" applyBorder="1" applyAlignment="1" applyProtection="1">
      <alignment horizontal="center" vertical="center" textRotation="90" wrapText="1"/>
      <protection locked="0"/>
    </xf>
    <xf numFmtId="0" fontId="41" fillId="0" borderId="96" xfId="0" applyFont="1" applyBorder="1" applyAlignment="1" applyProtection="1">
      <alignment horizontal="center" vertical="center" textRotation="90" wrapText="1"/>
      <protection locked="0"/>
    </xf>
    <xf numFmtId="0" fontId="17" fillId="0" borderId="97" xfId="0" applyFont="1" applyBorder="1" applyAlignment="1" applyProtection="1">
      <alignment horizontal="center" vertical="center" textRotation="90" wrapText="1"/>
      <protection locked="0"/>
    </xf>
    <xf numFmtId="0" fontId="41" fillId="0" borderId="98" xfId="0" applyFont="1" applyBorder="1" applyAlignment="1" applyProtection="1">
      <alignment horizontal="center" vertical="center" textRotation="90" wrapText="1"/>
      <protection locked="0"/>
    </xf>
    <xf numFmtId="0" fontId="17" fillId="0" borderId="99" xfId="0" applyFont="1" applyBorder="1" applyAlignment="1" applyProtection="1">
      <alignment horizontal="center" vertical="center" textRotation="90" wrapText="1"/>
      <protection locked="0"/>
    </xf>
    <xf numFmtId="0" fontId="33" fillId="0" borderId="100" xfId="0" applyFont="1" applyBorder="1" applyAlignment="1">
      <alignment horizontal="center" vertical="center" wrapText="1"/>
    </xf>
    <xf numFmtId="0" fontId="33" fillId="0" borderId="101" xfId="0" applyFont="1" applyBorder="1" applyAlignment="1">
      <alignment horizontal="center" vertical="center" wrapText="1"/>
    </xf>
    <xf numFmtId="0" fontId="33" fillId="0" borderId="102" xfId="0" applyFont="1" applyBorder="1" applyAlignment="1">
      <alignment horizontal="center" vertical="center" wrapText="1"/>
    </xf>
    <xf numFmtId="0" fontId="33" fillId="0" borderId="103" xfId="0" applyFont="1" applyBorder="1" applyAlignment="1">
      <alignment horizontal="center" vertical="center" wrapText="1"/>
    </xf>
    <xf numFmtId="0" fontId="42" fillId="0" borderId="0" xfId="0" applyFont="1" applyProtection="1"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 textRotation="90"/>
      <protection locked="0"/>
    </xf>
    <xf numFmtId="0" fontId="7" fillId="0" borderId="104" xfId="0" applyFont="1" applyBorder="1" applyAlignment="1" applyProtection="1">
      <alignment horizontal="center" vertical="center" textRotation="90" wrapText="1"/>
      <protection locked="0"/>
    </xf>
    <xf numFmtId="0" fontId="43" fillId="0" borderId="105" xfId="0" applyFont="1" applyBorder="1" applyAlignment="1">
      <alignment horizontal="center" vertical="center" textRotation="90" wrapText="1"/>
    </xf>
    <xf numFmtId="0" fontId="43" fillId="0" borderId="106" xfId="0" applyFont="1" applyBorder="1" applyAlignment="1">
      <alignment horizontal="center" vertical="center" textRotation="90" wrapText="1"/>
    </xf>
    <xf numFmtId="0" fontId="4" fillId="0" borderId="67" xfId="0" applyFont="1" applyBorder="1" applyAlignment="1" applyProtection="1">
      <alignment horizontal="left" vertical="center" wrapText="1"/>
      <protection locked="0"/>
    </xf>
    <xf numFmtId="0" fontId="4" fillId="0" borderId="33" xfId="0" applyFont="1" applyBorder="1" applyAlignment="1" applyProtection="1">
      <alignment horizontal="left" vertical="center" wrapText="1"/>
      <protection locked="0"/>
    </xf>
    <xf numFmtId="0" fontId="4" fillId="0" borderId="52" xfId="0" applyFont="1" applyBorder="1" applyAlignment="1" applyProtection="1">
      <alignment horizontal="left" vertical="center" wrapText="1"/>
      <protection locked="0"/>
    </xf>
    <xf numFmtId="0" fontId="1" fillId="0" borderId="107" xfId="0" applyFont="1" applyBorder="1" applyProtection="1">
      <protection locked="0"/>
    </xf>
    <xf numFmtId="0" fontId="4" fillId="0" borderId="70" xfId="0" applyFont="1" applyBorder="1" applyAlignment="1" applyProtection="1">
      <alignment vertical="center" wrapText="1"/>
      <protection locked="0"/>
    </xf>
    <xf numFmtId="0" fontId="4" fillId="0" borderId="36" xfId="0" applyFont="1" applyBorder="1" applyAlignment="1" applyProtection="1">
      <alignment vertical="center" wrapText="1"/>
      <protection locked="0"/>
    </xf>
    <xf numFmtId="0" fontId="4" fillId="0" borderId="55" xfId="0" applyFont="1" applyBorder="1" applyAlignment="1" applyProtection="1">
      <alignment vertical="center" wrapText="1"/>
      <protection locked="0"/>
    </xf>
    <xf numFmtId="0" fontId="18" fillId="0" borderId="108" xfId="0" applyFont="1" applyBorder="1" applyAlignment="1" applyProtection="1">
      <alignment horizontal="left" vertical="center"/>
      <protection locked="0"/>
    </xf>
    <xf numFmtId="0" fontId="18" fillId="0" borderId="47" xfId="0" applyFont="1" applyBorder="1" applyAlignment="1" applyProtection="1">
      <alignment horizontal="center" vertical="center" wrapText="1"/>
      <protection locked="0"/>
    </xf>
    <xf numFmtId="0" fontId="4" fillId="0" borderId="48" xfId="0" applyFont="1" applyBorder="1" applyAlignment="1" applyProtection="1">
      <alignment vertical="center" wrapText="1"/>
      <protection locked="0"/>
    </xf>
    <xf numFmtId="0" fontId="4" fillId="0" borderId="26" xfId="0" applyFont="1" applyBorder="1" applyAlignment="1" applyProtection="1">
      <alignment vertical="center" wrapText="1"/>
      <protection locked="0"/>
    </xf>
    <xf numFmtId="0" fontId="4" fillId="0" borderId="47" xfId="0" applyFont="1" applyBorder="1" applyAlignment="1" applyProtection="1">
      <alignment vertical="center" wrapText="1"/>
      <protection locked="0"/>
    </xf>
    <xf numFmtId="0" fontId="18" fillId="0" borderId="109" xfId="0" applyFont="1" applyBorder="1" applyAlignment="1" applyProtection="1">
      <alignment horizontal="left" vertical="center"/>
      <protection locked="0"/>
    </xf>
    <xf numFmtId="0" fontId="18" fillId="0" borderId="110" xfId="0" applyFont="1" applyBorder="1" applyAlignment="1" applyProtection="1">
      <alignment horizontal="left" vertical="center"/>
      <protection locked="0"/>
    </xf>
    <xf numFmtId="0" fontId="18" fillId="0" borderId="74" xfId="0" applyFont="1" applyBorder="1" applyAlignment="1">
      <alignment horizontal="center" vertical="center" wrapText="1"/>
    </xf>
    <xf numFmtId="0" fontId="4" fillId="0" borderId="37" xfId="0" applyFont="1" applyBorder="1" applyAlignment="1" applyProtection="1">
      <alignment vertical="center" wrapText="1"/>
      <protection locked="0"/>
    </xf>
    <xf numFmtId="0" fontId="4" fillId="0" borderId="39" xfId="0" applyFont="1" applyBorder="1" applyAlignment="1" applyProtection="1">
      <alignment vertical="center" wrapText="1"/>
      <protection locked="0"/>
    </xf>
    <xf numFmtId="0" fontId="4" fillId="0" borderId="38" xfId="0" applyFont="1" applyBorder="1" applyAlignment="1" applyProtection="1">
      <alignment vertical="center" wrapText="1"/>
      <protection locked="0"/>
    </xf>
    <xf numFmtId="0" fontId="18" fillId="0" borderId="111" xfId="0" applyFont="1" applyBorder="1" applyAlignment="1" applyProtection="1">
      <alignment horizontal="left" vertical="center"/>
      <protection locked="0"/>
    </xf>
    <xf numFmtId="0" fontId="18" fillId="0" borderId="36" xfId="0" applyFont="1" applyBorder="1" applyAlignment="1">
      <alignment horizontal="center" vertical="center" wrapText="1"/>
    </xf>
    <xf numFmtId="0" fontId="4" fillId="0" borderId="40" xfId="0" applyFont="1" applyBorder="1" applyAlignment="1" applyProtection="1">
      <alignment vertical="center" wrapText="1"/>
      <protection locked="0"/>
    </xf>
    <xf numFmtId="0" fontId="4" fillId="0" borderId="42" xfId="0" applyFont="1" applyBorder="1" applyAlignment="1" applyProtection="1">
      <alignment vertical="center" wrapText="1"/>
      <protection locked="0"/>
    </xf>
    <xf numFmtId="0" fontId="4" fillId="0" borderId="41" xfId="0" applyFont="1" applyBorder="1" applyAlignment="1" applyProtection="1">
      <alignment vertical="center" wrapText="1"/>
      <protection locked="0"/>
    </xf>
    <xf numFmtId="0" fontId="44" fillId="0" borderId="112" xfId="0" applyFont="1" applyBorder="1" applyAlignment="1">
      <alignment horizontal="left" vertical="center"/>
    </xf>
    <xf numFmtId="0" fontId="45" fillId="0" borderId="48" xfId="0" applyFont="1" applyBorder="1" applyAlignment="1" applyProtection="1">
      <alignment vertical="center" wrapText="1"/>
      <protection locked="0"/>
    </xf>
    <xf numFmtId="0" fontId="45" fillId="0" borderId="26" xfId="0" applyFont="1" applyBorder="1" applyAlignment="1" applyProtection="1">
      <alignment vertical="center" wrapText="1"/>
      <protection locked="0"/>
    </xf>
    <xf numFmtId="0" fontId="45" fillId="0" borderId="47" xfId="0" applyFont="1" applyBorder="1" applyAlignment="1" applyProtection="1">
      <alignment vertical="center" wrapText="1"/>
      <protection locked="0"/>
    </xf>
    <xf numFmtId="0" fontId="18" fillId="0" borderId="47" xfId="0" applyFont="1" applyBorder="1" applyAlignment="1" applyProtection="1">
      <alignment horizontal="center" vertical="center"/>
      <protection locked="0"/>
    </xf>
    <xf numFmtId="0" fontId="4" fillId="0" borderId="48" xfId="0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47" xfId="0" applyFont="1" applyBorder="1" applyAlignment="1" applyProtection="1">
      <alignment vertical="center"/>
      <protection locked="0"/>
    </xf>
    <xf numFmtId="0" fontId="4" fillId="0" borderId="67" xfId="0" applyFont="1" applyBorder="1" applyAlignment="1" applyProtection="1">
      <alignment vertical="center" wrapText="1"/>
      <protection locked="0"/>
    </xf>
    <xf numFmtId="0" fontId="4" fillId="0" borderId="33" xfId="0" applyFont="1" applyBorder="1" applyAlignment="1" applyProtection="1">
      <alignment vertical="center" wrapText="1"/>
      <protection locked="0"/>
    </xf>
    <xf numFmtId="0" fontId="4" fillId="0" borderId="52" xfId="0" applyFont="1" applyBorder="1" applyAlignment="1" applyProtection="1">
      <alignment vertical="center" wrapText="1"/>
      <protection locked="0"/>
    </xf>
    <xf numFmtId="0" fontId="18" fillId="0" borderId="107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wrapText="1"/>
      <protection locked="0"/>
    </xf>
    <xf numFmtId="49" fontId="2" fillId="0" borderId="43" xfId="0" applyNumberFormat="1" applyFont="1" applyBorder="1" applyAlignment="1" applyProtection="1">
      <alignment horizontal="center" vertical="center"/>
      <protection locked="0"/>
    </xf>
    <xf numFmtId="49" fontId="2" fillId="0" borderId="58" xfId="0" applyNumberFormat="1" applyFont="1" applyBorder="1" applyAlignment="1" applyProtection="1">
      <alignment horizontal="center" vertical="center"/>
      <protection locked="0"/>
    </xf>
    <xf numFmtId="0" fontId="22" fillId="0" borderId="43" xfId="0" applyFont="1" applyBorder="1" applyAlignment="1" applyProtection="1">
      <alignment horizontal="left" vertical="center" wrapText="1"/>
      <protection locked="0"/>
    </xf>
    <xf numFmtId="0" fontId="22" fillId="0" borderId="44" xfId="0" applyFont="1" applyBorder="1" applyAlignment="1" applyProtection="1">
      <alignment horizontal="left" vertical="center" wrapText="1"/>
      <protection locked="0"/>
    </xf>
    <xf numFmtId="49" fontId="4" fillId="0" borderId="43" xfId="0" applyNumberFormat="1" applyFont="1" applyBorder="1" applyAlignment="1" applyProtection="1">
      <alignment horizontal="center" vertical="center"/>
      <protection locked="0"/>
    </xf>
    <xf numFmtId="49" fontId="4" fillId="0" borderId="58" xfId="0" applyNumberFormat="1" applyFont="1" applyBorder="1" applyAlignment="1" applyProtection="1">
      <alignment horizontal="center" vertical="center"/>
      <protection locked="0"/>
    </xf>
    <xf numFmtId="0" fontId="14" fillId="0" borderId="43" xfId="0" applyFont="1" applyBorder="1" applyAlignment="1" applyProtection="1">
      <alignment horizontal="left" vertical="center"/>
      <protection locked="0"/>
    </xf>
    <xf numFmtId="0" fontId="14" fillId="0" borderId="44" xfId="0" applyFont="1" applyBorder="1" applyAlignment="1" applyProtection="1">
      <alignment horizontal="left" vertical="center"/>
      <protection locked="0"/>
    </xf>
    <xf numFmtId="0" fontId="14" fillId="0" borderId="43" xfId="0" applyFont="1" applyBorder="1" applyAlignment="1" applyProtection="1">
      <alignment vertical="center" wrapText="1"/>
      <protection locked="0"/>
    </xf>
    <xf numFmtId="0" fontId="14" fillId="0" borderId="44" xfId="0" applyFont="1" applyBorder="1" applyAlignment="1" applyProtection="1">
      <alignment vertical="center" wrapText="1"/>
      <protection locked="0"/>
    </xf>
    <xf numFmtId="49" fontId="4" fillId="0" borderId="113" xfId="0" applyNumberFormat="1" applyFont="1" applyBorder="1" applyAlignment="1" applyProtection="1">
      <alignment horizontal="center" vertical="center"/>
      <protection locked="0"/>
    </xf>
    <xf numFmtId="0" fontId="14" fillId="0" borderId="113" xfId="0" applyFont="1" applyBorder="1" applyAlignment="1" applyProtection="1">
      <alignment horizontal="left" vertical="center" wrapText="1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49" fontId="4" fillId="2" borderId="24" xfId="0" applyNumberFormat="1" applyFont="1" applyFill="1" applyBorder="1" applyAlignment="1" applyProtection="1">
      <alignment horizontal="center" vertical="center"/>
      <protection locked="0"/>
    </xf>
    <xf numFmtId="49" fontId="4" fillId="2" borderId="25" xfId="0" applyNumberFormat="1" applyFont="1" applyFill="1" applyBorder="1" applyAlignment="1" applyProtection="1">
      <alignment horizontal="center" vertical="center"/>
      <protection locked="0"/>
    </xf>
    <xf numFmtId="49" fontId="46" fillId="0" borderId="24" xfId="0" applyNumberFormat="1" applyFont="1" applyBorder="1" applyAlignment="1" applyProtection="1">
      <alignment horizontal="center" vertical="center"/>
      <protection locked="0"/>
    </xf>
    <xf numFmtId="49" fontId="46" fillId="0" borderId="25" xfId="0" applyNumberFormat="1" applyFont="1" applyBorder="1" applyAlignment="1" applyProtection="1">
      <alignment horizontal="center" vertical="center"/>
      <protection locked="0"/>
    </xf>
    <xf numFmtId="0" fontId="14" fillId="2" borderId="24" xfId="0" applyFont="1" applyFill="1" applyBorder="1" applyAlignment="1" applyProtection="1">
      <alignment horizontal="left" vertical="center"/>
      <protection locked="0"/>
    </xf>
    <xf numFmtId="0" fontId="14" fillId="2" borderId="26" xfId="0" applyFont="1" applyFill="1" applyBorder="1" applyAlignment="1" applyProtection="1">
      <alignment horizontal="left" vertical="center"/>
      <protection locked="0"/>
    </xf>
    <xf numFmtId="0" fontId="14" fillId="0" borderId="24" xfId="0" applyFont="1" applyBorder="1" applyAlignment="1" applyProtection="1">
      <alignment horizontal="left" vertical="center"/>
      <protection locked="0"/>
    </xf>
    <xf numFmtId="0" fontId="14" fillId="0" borderId="26" xfId="0" applyFont="1" applyBorder="1" applyAlignment="1" applyProtection="1">
      <alignment horizontal="left" vertical="center"/>
      <protection locked="0"/>
    </xf>
    <xf numFmtId="49" fontId="4" fillId="0" borderId="29" xfId="0" applyNumberFormat="1" applyFont="1" applyBorder="1" applyAlignment="1" applyProtection="1">
      <alignment horizontal="center" vertical="center"/>
      <protection locked="0"/>
    </xf>
    <xf numFmtId="49" fontId="4" fillId="0" borderId="49" xfId="0" applyNumberFormat="1" applyFont="1" applyBorder="1" applyAlignment="1" applyProtection="1">
      <alignment horizontal="center" vertical="center"/>
      <protection locked="0"/>
    </xf>
    <xf numFmtId="0" fontId="14" fillId="2" borderId="29" xfId="0" applyFont="1" applyFill="1" applyBorder="1" applyAlignment="1" applyProtection="1">
      <alignment horizontal="left" vertical="center" wrapText="1"/>
      <protection locked="0"/>
    </xf>
    <xf numFmtId="0" fontId="14" fillId="2" borderId="30" xfId="0" applyFont="1" applyFill="1" applyBorder="1" applyAlignment="1" applyProtection="1">
      <alignment horizontal="left" vertical="center" wrapText="1"/>
      <protection locked="0"/>
    </xf>
    <xf numFmtId="0" fontId="21" fillId="2" borderId="21" xfId="0" applyFont="1" applyFill="1" applyBorder="1" applyAlignment="1" applyProtection="1">
      <alignment vertical="center" wrapText="1"/>
      <protection locked="0"/>
    </xf>
    <xf numFmtId="0" fontId="22" fillId="2" borderId="23" xfId="0" applyFont="1" applyFill="1" applyBorder="1" applyAlignment="1" applyProtection="1">
      <alignment vertical="center" wrapText="1"/>
      <protection locked="0"/>
    </xf>
    <xf numFmtId="0" fontId="22" fillId="0" borderId="58" xfId="0" applyFont="1" applyBorder="1" applyAlignment="1" applyProtection="1">
      <alignment horizontal="left" vertical="center" wrapText="1"/>
      <protection locked="0"/>
    </xf>
    <xf numFmtId="1" fontId="7" fillId="0" borderId="43" xfId="0" applyNumberFormat="1" applyFont="1" applyBorder="1" applyAlignment="1">
      <alignment horizontal="center" vertical="center" wrapText="1"/>
    </xf>
    <xf numFmtId="1" fontId="7" fillId="0" borderId="44" xfId="0" applyNumberFormat="1" applyFont="1" applyBorder="1" applyAlignment="1">
      <alignment horizontal="center" vertical="center" wrapText="1"/>
    </xf>
    <xf numFmtId="0" fontId="14" fillId="0" borderId="58" xfId="0" applyFont="1" applyBorder="1" applyAlignment="1" applyProtection="1">
      <alignment horizontal="left" vertical="center"/>
      <protection locked="0"/>
    </xf>
    <xf numFmtId="0" fontId="14" fillId="0" borderId="58" xfId="0" applyFont="1" applyBorder="1" applyAlignment="1" applyProtection="1">
      <alignment vertical="center" wrapText="1"/>
      <protection locked="0"/>
    </xf>
    <xf numFmtId="0" fontId="7" fillId="0" borderId="113" xfId="0" applyFont="1" applyBorder="1" applyAlignment="1" applyProtection="1">
      <alignment horizontal="center" vertical="center"/>
      <protection locked="0"/>
    </xf>
    <xf numFmtId="1" fontId="7" fillId="0" borderId="113" xfId="0" applyNumberFormat="1" applyFont="1" applyBorder="1" applyAlignment="1">
      <alignment horizontal="center" vertical="center" wrapText="1"/>
    </xf>
    <xf numFmtId="0" fontId="7" fillId="0" borderId="46" xfId="0" applyFont="1" applyBorder="1" applyAlignment="1" applyProtection="1">
      <alignment horizontal="center" vertical="center" textRotation="90"/>
      <protection locked="0"/>
    </xf>
    <xf numFmtId="0" fontId="7" fillId="0" borderId="43" xfId="0" applyFont="1" applyBorder="1" applyAlignment="1" applyProtection="1">
      <alignment vertical="center"/>
      <protection locked="0"/>
    </xf>
    <xf numFmtId="0" fontId="7" fillId="0" borderId="44" xfId="0" applyFont="1" applyBorder="1" applyAlignment="1" applyProtection="1">
      <alignment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7" fillId="2" borderId="47" xfId="0" applyFont="1" applyFill="1" applyBorder="1" applyAlignment="1" applyProtection="1">
      <alignment horizontal="center" vertical="center"/>
      <protection locked="0"/>
    </xf>
    <xf numFmtId="0" fontId="7" fillId="2" borderId="48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25" xfId="0" applyFont="1" applyFill="1" applyBorder="1" applyAlignment="1" applyProtection="1">
      <alignment horizontal="center" vertical="center" wrapText="1"/>
      <protection locked="0"/>
    </xf>
    <xf numFmtId="0" fontId="14" fillId="2" borderId="47" xfId="0" applyFont="1" applyFill="1" applyBorder="1" applyAlignment="1" applyProtection="1">
      <alignment horizontal="left" vertical="center"/>
      <protection locked="0"/>
    </xf>
    <xf numFmtId="0" fontId="14" fillId="0" borderId="47" xfId="0" applyFont="1" applyBorder="1" applyAlignment="1" applyProtection="1">
      <alignment horizontal="left" vertical="center"/>
      <protection locked="0"/>
    </xf>
    <xf numFmtId="0" fontId="14" fillId="2" borderId="50" xfId="0" applyFont="1" applyFill="1" applyBorder="1" applyAlignment="1" applyProtection="1">
      <alignment horizontal="left" vertical="center" wrapText="1"/>
      <protection locked="0"/>
    </xf>
    <xf numFmtId="0" fontId="7" fillId="2" borderId="114" xfId="0" applyFont="1" applyFill="1" applyBorder="1" applyAlignment="1" applyProtection="1">
      <alignment horizontal="center" vertical="center"/>
      <protection locked="0"/>
    </xf>
    <xf numFmtId="0" fontId="7" fillId="2" borderId="115" xfId="0" applyFont="1" applyFill="1" applyBorder="1" applyAlignment="1" applyProtection="1">
      <alignment horizontal="center" vertical="center"/>
      <protection locked="0"/>
    </xf>
    <xf numFmtId="0" fontId="7" fillId="2" borderId="116" xfId="0" applyFont="1" applyFill="1" applyBorder="1" applyAlignment="1" applyProtection="1">
      <alignment horizontal="center" vertical="center"/>
      <protection locked="0"/>
    </xf>
    <xf numFmtId="0" fontId="7" fillId="2" borderId="29" xfId="0" applyFont="1" applyFill="1" applyBorder="1" applyAlignment="1" applyProtection="1">
      <alignment horizontal="center" vertical="center" wrapText="1"/>
      <protection locked="0"/>
    </xf>
    <xf numFmtId="0" fontId="7" fillId="2" borderId="49" xfId="0" applyFont="1" applyFill="1" applyBorder="1" applyAlignment="1" applyProtection="1">
      <alignment horizontal="center" vertical="center" wrapText="1"/>
      <protection locked="0"/>
    </xf>
    <xf numFmtId="0" fontId="22" fillId="2" borderId="22" xfId="0" applyFont="1" applyFill="1" applyBorder="1" applyAlignment="1" applyProtection="1">
      <alignment vertical="center" wrapText="1"/>
      <protection locked="0"/>
    </xf>
    <xf numFmtId="1" fontId="15" fillId="0" borderId="21" xfId="0" applyNumberFormat="1" applyFont="1" applyBorder="1" applyAlignment="1">
      <alignment horizontal="center" vertical="center" wrapText="1"/>
    </xf>
    <xf numFmtId="1" fontId="15" fillId="0" borderId="23" xfId="0" applyNumberFormat="1" applyFont="1" applyBorder="1" applyAlignment="1">
      <alignment horizontal="center" vertical="center" wrapText="1"/>
    </xf>
    <xf numFmtId="0" fontId="7" fillId="0" borderId="117" xfId="0" applyFont="1" applyBorder="1" applyAlignment="1">
      <alignment horizontal="center" vertical="center" wrapText="1"/>
    </xf>
    <xf numFmtId="0" fontId="7" fillId="0" borderId="118" xfId="0" applyFont="1" applyBorder="1" applyAlignment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  <protection locked="0"/>
    </xf>
    <xf numFmtId="0" fontId="7" fillId="0" borderId="113" xfId="0" applyFont="1" applyBorder="1" applyAlignment="1">
      <alignment horizontal="center" vertical="center" wrapText="1"/>
    </xf>
    <xf numFmtId="0" fontId="7" fillId="0" borderId="113" xfId="0" applyFont="1" applyBorder="1" applyAlignment="1" applyProtection="1">
      <alignment horizontal="center" vertical="center" wrapText="1"/>
      <protection locked="0"/>
    </xf>
    <xf numFmtId="0" fontId="7" fillId="0" borderId="117" xfId="0" applyFont="1" applyBorder="1" applyAlignment="1" applyProtection="1">
      <alignment vertical="center"/>
      <protection locked="0"/>
    </xf>
    <xf numFmtId="0" fontId="7" fillId="0" borderId="118" xfId="0" applyFont="1" applyBorder="1" applyAlignment="1" applyProtection="1">
      <alignment vertical="center"/>
      <protection locked="0"/>
    </xf>
    <xf numFmtId="0" fontId="7" fillId="0" borderId="48" xfId="0" applyFont="1" applyBorder="1" applyAlignment="1" applyProtection="1">
      <alignment vertical="center"/>
      <protection locked="0"/>
    </xf>
    <xf numFmtId="0" fontId="7" fillId="0" borderId="25" xfId="0" applyFont="1" applyBorder="1" applyAlignment="1" applyProtection="1">
      <alignment vertical="center"/>
      <protection locked="0"/>
    </xf>
    <xf numFmtId="0" fontId="7" fillId="0" borderId="61" xfId="0" applyFont="1" applyBorder="1" applyAlignment="1" applyProtection="1">
      <alignment horizontal="center" vertical="center" wrapText="1"/>
      <protection locked="0"/>
    </xf>
    <xf numFmtId="0" fontId="7" fillId="0" borderId="62" xfId="0" applyFont="1" applyBorder="1" applyAlignment="1" applyProtection="1">
      <alignment horizontal="center" vertical="center" wrapText="1"/>
      <protection locked="0"/>
    </xf>
    <xf numFmtId="0" fontId="7" fillId="2" borderId="61" xfId="0" applyFont="1" applyFill="1" applyBorder="1" applyAlignment="1" applyProtection="1">
      <alignment horizontal="center" vertical="center" wrapText="1"/>
      <protection locked="0"/>
    </xf>
    <xf numFmtId="0" fontId="7" fillId="2" borderId="62" xfId="0" applyFont="1" applyFill="1" applyBorder="1" applyAlignment="1" applyProtection="1">
      <alignment horizontal="center" vertical="center" wrapText="1"/>
      <protection locked="0"/>
    </xf>
    <xf numFmtId="0" fontId="7" fillId="2" borderId="48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 applyProtection="1">
      <alignment horizontal="center" vertical="center" wrapText="1"/>
      <protection locked="0"/>
    </xf>
    <xf numFmtId="0" fontId="7" fillId="0" borderId="117" xfId="0" applyFont="1" applyBorder="1" applyAlignment="1" applyProtection="1">
      <alignment horizontal="center" vertical="center"/>
      <protection locked="0"/>
    </xf>
    <xf numFmtId="0" fontId="7" fillId="0" borderId="118" xfId="0" applyFont="1" applyBorder="1" applyAlignment="1" applyProtection="1">
      <alignment horizontal="center" vertical="center"/>
      <protection locked="0"/>
    </xf>
    <xf numFmtId="0" fontId="7" fillId="2" borderId="63" xfId="0" applyFont="1" applyFill="1" applyBorder="1" applyAlignment="1" applyProtection="1">
      <alignment horizontal="center" vertical="center" wrapText="1"/>
      <protection locked="0"/>
    </xf>
    <xf numFmtId="0" fontId="7" fillId="2" borderId="64" xfId="0" applyFont="1" applyFill="1" applyBorder="1" applyAlignment="1" applyProtection="1">
      <alignment horizontal="center" vertical="center" wrapText="1"/>
      <protection locked="0"/>
    </xf>
    <xf numFmtId="0" fontId="7" fillId="2" borderId="51" xfId="0" applyFont="1" applyFill="1" applyBorder="1" applyAlignment="1" applyProtection="1">
      <alignment horizontal="center" vertical="center" wrapText="1"/>
      <protection locked="0"/>
    </xf>
    <xf numFmtId="0" fontId="7" fillId="2" borderId="30" xfId="0" applyFont="1" applyFill="1" applyBorder="1" applyAlignment="1" applyProtection="1">
      <alignment horizontal="center" vertical="center" wrapText="1"/>
      <protection locked="0"/>
    </xf>
    <xf numFmtId="0" fontId="18" fillId="0" borderId="113" xfId="0" applyFont="1" applyBorder="1" applyAlignment="1">
      <alignment horizontal="center" vertical="center" wrapText="1"/>
    </xf>
    <xf numFmtId="0" fontId="18" fillId="0" borderId="113" xfId="0" applyFont="1" applyBorder="1" applyAlignment="1" applyProtection="1">
      <alignment horizontal="center" vertical="center" wrapText="1"/>
      <protection locked="0"/>
    </xf>
    <xf numFmtId="0" fontId="7" fillId="0" borderId="58" xfId="0" applyFont="1" applyBorder="1" applyAlignment="1" applyProtection="1">
      <alignment vertical="center"/>
      <protection locked="0"/>
    </xf>
    <xf numFmtId="0" fontId="33" fillId="0" borderId="48" xfId="0" applyFont="1" applyBorder="1" applyAlignment="1" applyProtection="1">
      <alignment horizontal="center" vertical="center" wrapText="1"/>
      <protection locked="0"/>
    </xf>
    <xf numFmtId="0" fontId="33" fillId="0" borderId="61" xfId="0" applyFont="1" applyBorder="1" applyAlignment="1" applyProtection="1">
      <alignment horizontal="center" vertical="center" wrapText="1"/>
      <protection locked="0"/>
    </xf>
    <xf numFmtId="0" fontId="7" fillId="2" borderId="47" xfId="0" applyFont="1" applyFill="1" applyBorder="1" applyAlignment="1" applyProtection="1">
      <alignment horizontal="center" vertical="center" wrapText="1"/>
      <protection locked="0"/>
    </xf>
    <xf numFmtId="0" fontId="18" fillId="2" borderId="48" xfId="0" applyFont="1" applyFill="1" applyBorder="1" applyAlignment="1" applyProtection="1">
      <alignment horizontal="center" vertical="center" wrapText="1"/>
      <protection locked="0"/>
    </xf>
    <xf numFmtId="0" fontId="18" fillId="2" borderId="25" xfId="0" applyFont="1" applyFill="1" applyBorder="1" applyAlignment="1" applyProtection="1">
      <alignment horizontal="center" vertical="center" wrapText="1"/>
      <protection locked="0"/>
    </xf>
    <xf numFmtId="0" fontId="7" fillId="2" borderId="50" xfId="0" applyFont="1" applyFill="1" applyBorder="1" applyAlignment="1" applyProtection="1">
      <alignment horizontal="center" vertical="center" wrapText="1"/>
      <protection locked="0"/>
    </xf>
    <xf numFmtId="0" fontId="18" fillId="2" borderId="51" xfId="0" applyFont="1" applyFill="1" applyBorder="1" applyAlignment="1" applyProtection="1">
      <alignment horizontal="center" vertical="center" wrapText="1"/>
      <protection locked="0"/>
    </xf>
    <xf numFmtId="0" fontId="18" fillId="2" borderId="30" xfId="0" applyFont="1" applyFill="1" applyBorder="1" applyAlignment="1" applyProtection="1">
      <alignment horizontal="center" vertical="center" wrapText="1"/>
      <protection locked="0"/>
    </xf>
    <xf numFmtId="0" fontId="18" fillId="2" borderId="49" xfId="0" applyFont="1" applyFill="1" applyBorder="1" applyAlignment="1" applyProtection="1">
      <alignment horizontal="center" vertical="center" wrapText="1"/>
      <protection locked="0"/>
    </xf>
    <xf numFmtId="0" fontId="18" fillId="2" borderId="63" xfId="0" applyFont="1" applyFill="1" applyBorder="1" applyAlignment="1" applyProtection="1">
      <alignment horizontal="center" vertical="center" wrapText="1"/>
      <protection locked="0"/>
    </xf>
    <xf numFmtId="1" fontId="15" fillId="0" borderId="45" xfId="0" applyNumberFormat="1" applyFont="1" applyBorder="1" applyAlignment="1">
      <alignment horizontal="center" vertical="center" wrapText="1"/>
    </xf>
    <xf numFmtId="1" fontId="33" fillId="0" borderId="46" xfId="0" applyNumberFormat="1" applyFont="1" applyBorder="1" applyAlignment="1">
      <alignment horizontal="center" vertical="center" wrapText="1"/>
    </xf>
    <xf numFmtId="1" fontId="33" fillId="0" borderId="23" xfId="0" applyNumberFormat="1" applyFont="1" applyBorder="1" applyAlignment="1">
      <alignment horizontal="center" vertical="center" wrapText="1"/>
    </xf>
    <xf numFmtId="1" fontId="33" fillId="0" borderId="22" xfId="0" applyNumberFormat="1" applyFont="1" applyBorder="1" applyAlignment="1">
      <alignment horizontal="center" vertical="center" wrapText="1"/>
    </xf>
    <xf numFmtId="1" fontId="36" fillId="0" borderId="119" xfId="0" applyNumberFormat="1" applyFont="1" applyBorder="1" applyAlignment="1">
      <alignment horizontal="center" vertical="center" wrapText="1"/>
    </xf>
    <xf numFmtId="0" fontId="33" fillId="0" borderId="24" xfId="0" applyFont="1" applyBorder="1" applyAlignment="1" applyProtection="1">
      <alignment horizontal="center" vertical="center" wrapText="1"/>
      <protection locked="0"/>
    </xf>
    <xf numFmtId="0" fontId="33" fillId="0" borderId="62" xfId="0" applyFont="1" applyBorder="1" applyAlignment="1" applyProtection="1">
      <alignment horizontal="center" vertical="center" wrapText="1"/>
      <protection locked="0"/>
    </xf>
    <xf numFmtId="0" fontId="33" fillId="0" borderId="47" xfId="0" applyFont="1" applyBorder="1" applyAlignment="1" applyProtection="1">
      <alignment horizontal="center" vertical="center" wrapText="1"/>
      <protection locked="0"/>
    </xf>
    <xf numFmtId="0" fontId="18" fillId="2" borderId="47" xfId="0" applyFont="1" applyFill="1" applyBorder="1" applyAlignment="1" applyProtection="1">
      <alignment horizontal="center" vertical="center" wrapText="1"/>
      <protection locked="0"/>
    </xf>
    <xf numFmtId="0" fontId="18" fillId="2" borderId="24" xfId="0" applyFont="1" applyFill="1" applyBorder="1" applyAlignment="1" applyProtection="1">
      <alignment horizontal="center" vertical="center" wrapText="1"/>
      <protection locked="0"/>
    </xf>
    <xf numFmtId="0" fontId="18" fillId="2" borderId="62" xfId="0" applyFont="1" applyFill="1" applyBorder="1" applyAlignment="1" applyProtection="1">
      <alignment horizontal="center" vertical="center" wrapText="1"/>
      <protection locked="0"/>
    </xf>
    <xf numFmtId="0" fontId="18" fillId="2" borderId="29" xfId="0" applyFont="1" applyFill="1" applyBorder="1" applyAlignment="1" applyProtection="1">
      <alignment horizontal="center" vertical="center" wrapText="1"/>
      <protection locked="0"/>
    </xf>
    <xf numFmtId="0" fontId="18" fillId="2" borderId="64" xfId="0" applyFont="1" applyFill="1" applyBorder="1" applyAlignment="1" applyProtection="1">
      <alignment horizontal="center" vertical="center" wrapText="1"/>
      <protection locked="0"/>
    </xf>
    <xf numFmtId="0" fontId="18" fillId="2" borderId="50" xfId="0" applyFont="1" applyFill="1" applyBorder="1" applyAlignment="1" applyProtection="1">
      <alignment horizontal="center" vertical="center" wrapText="1"/>
      <protection locked="0"/>
    </xf>
    <xf numFmtId="1" fontId="36" fillId="0" borderId="21" xfId="0" applyNumberFormat="1" applyFont="1" applyBorder="1" applyAlignment="1">
      <alignment horizontal="center" vertical="center" wrapText="1"/>
    </xf>
    <xf numFmtId="1" fontId="33" fillId="0" borderId="120" xfId="0" applyNumberFormat="1" applyFont="1" applyBorder="1" applyAlignment="1">
      <alignment horizontal="center" vertical="center" wrapText="1"/>
    </xf>
    <xf numFmtId="1" fontId="33" fillId="0" borderId="45" xfId="0" applyNumberFormat="1" applyFont="1" applyBorder="1" applyAlignment="1">
      <alignment horizontal="center" vertical="center" wrapText="1"/>
    </xf>
    <xf numFmtId="1" fontId="36" fillId="0" borderId="46" xfId="0" applyNumberFormat="1" applyFont="1" applyBorder="1" applyAlignment="1">
      <alignment horizontal="center" vertical="center" wrapText="1"/>
    </xf>
    <xf numFmtId="0" fontId="47" fillId="0" borderId="26" xfId="0" applyFont="1" applyBorder="1" applyAlignment="1" applyProtection="1">
      <alignment horizontal="center" vertical="center" wrapText="1"/>
      <protection locked="0"/>
    </xf>
    <xf numFmtId="1" fontId="33" fillId="0" borderId="119" xfId="0" applyNumberFormat="1" applyFont="1" applyBorder="1" applyAlignment="1">
      <alignment horizontal="center" vertical="center" wrapText="1"/>
    </xf>
    <xf numFmtId="0" fontId="4" fillId="0" borderId="43" xfId="0" applyFont="1" applyBorder="1" applyAlignment="1" applyProtection="1">
      <alignment vertical="center" wrapText="1"/>
      <protection locked="0"/>
    </xf>
    <xf numFmtId="0" fontId="4" fillId="0" borderId="44" xfId="0" applyFont="1" applyBorder="1" applyAlignment="1" applyProtection="1">
      <alignment vertical="center" wrapText="1"/>
      <protection locked="0"/>
    </xf>
    <xf numFmtId="0" fontId="4" fillId="0" borderId="58" xfId="0" applyFont="1" applyBorder="1" applyAlignment="1" applyProtection="1">
      <alignment vertical="center" wrapText="1"/>
      <protection locked="0"/>
    </xf>
    <xf numFmtId="0" fontId="4" fillId="0" borderId="113" xfId="0" applyFont="1" applyBorder="1" applyAlignment="1" applyProtection="1">
      <alignment vertical="center" wrapText="1"/>
      <protection locked="0"/>
    </xf>
    <xf numFmtId="0" fontId="18" fillId="0" borderId="107" xfId="0" applyFont="1" applyBorder="1" applyProtection="1">
      <protection locked="0"/>
    </xf>
    <xf numFmtId="0" fontId="18" fillId="0" borderId="109" xfId="0" applyFont="1" applyBorder="1" applyAlignment="1" applyProtection="1">
      <alignment horizontal="left" vertical="center" wrapText="1"/>
      <protection locked="0"/>
    </xf>
    <xf numFmtId="0" fontId="18" fillId="0" borderId="110" xfId="0" applyFont="1" applyBorder="1" applyProtection="1">
      <protection locked="0"/>
    </xf>
    <xf numFmtId="0" fontId="18" fillId="0" borderId="109" xfId="0" applyFont="1" applyBorder="1" applyAlignment="1">
      <alignment horizontal="left" vertical="center"/>
    </xf>
    <xf numFmtId="0" fontId="18" fillId="0" borderId="109" xfId="0" applyFont="1" applyBorder="1" applyProtection="1">
      <protection locked="0"/>
    </xf>
    <xf numFmtId="0" fontId="2" fillId="0" borderId="48" xfId="0" applyFont="1" applyBorder="1" applyAlignment="1" applyProtection="1">
      <alignment vertical="center" wrapText="1"/>
      <protection locked="0"/>
    </xf>
    <xf numFmtId="0" fontId="2" fillId="0" borderId="26" xfId="0" applyFont="1" applyBorder="1" applyAlignment="1" applyProtection="1">
      <alignment vertical="center" wrapText="1"/>
      <protection locked="0"/>
    </xf>
    <xf numFmtId="0" fontId="2" fillId="0" borderId="47" xfId="0" applyFont="1" applyBorder="1" applyAlignment="1" applyProtection="1">
      <alignment vertical="center" wrapText="1"/>
      <protection locked="0"/>
    </xf>
    <xf numFmtId="0" fontId="4" fillId="2" borderId="51" xfId="0" applyFont="1" applyFill="1" applyBorder="1" applyAlignment="1" applyProtection="1">
      <alignment vertical="center" wrapText="1"/>
      <protection locked="0"/>
    </xf>
    <xf numFmtId="0" fontId="4" fillId="2" borderId="30" xfId="0" applyFont="1" applyFill="1" applyBorder="1" applyAlignment="1" applyProtection="1">
      <alignment vertical="center" wrapText="1"/>
      <protection locked="0"/>
    </xf>
    <xf numFmtId="0" fontId="4" fillId="2" borderId="50" xfId="0" applyFont="1" applyFill="1" applyBorder="1" applyAlignment="1" applyProtection="1">
      <alignment vertical="center" wrapText="1"/>
      <protection locked="0"/>
    </xf>
    <xf numFmtId="0" fontId="18" fillId="0" borderId="121" xfId="0" applyFont="1" applyBorder="1" applyAlignment="1" applyProtection="1">
      <alignment horizontal="left" vertical="center"/>
      <protection locked="0"/>
    </xf>
    <xf numFmtId="0" fontId="1" fillId="0" borderId="122" xfId="0" applyFont="1" applyBorder="1" applyProtection="1">
      <protection locked="0"/>
    </xf>
    <xf numFmtId="0" fontId="4" fillId="0" borderId="46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 wrapText="1"/>
    </xf>
    <xf numFmtId="0" fontId="1" fillId="0" borderId="108" xfId="0" applyFont="1" applyBorder="1" applyProtection="1">
      <protection locked="0"/>
    </xf>
    <xf numFmtId="0" fontId="21" fillId="0" borderId="24" xfId="0" applyFont="1" applyBorder="1" applyAlignment="1" applyProtection="1">
      <alignment vertical="center" wrapText="1"/>
      <protection locked="0"/>
    </xf>
    <xf numFmtId="0" fontId="22" fillId="0" borderId="26" xfId="0" applyFont="1" applyBorder="1" applyAlignment="1" applyProtection="1">
      <alignment vertical="center" wrapText="1"/>
      <protection locked="0"/>
    </xf>
    <xf numFmtId="0" fontId="48" fillId="2" borderId="24" xfId="0" applyFont="1" applyFill="1" applyBorder="1" applyAlignment="1" applyProtection="1">
      <alignment vertical="center" wrapText="1"/>
      <protection locked="0"/>
    </xf>
    <xf numFmtId="0" fontId="22" fillId="2" borderId="26" xfId="0" applyFont="1" applyFill="1" applyBorder="1" applyAlignment="1" applyProtection="1">
      <alignment vertical="center" wrapText="1"/>
      <protection locked="0"/>
    </xf>
    <xf numFmtId="0" fontId="21" fillId="2" borderId="24" xfId="0" applyFont="1" applyFill="1" applyBorder="1" applyAlignment="1" applyProtection="1">
      <alignment vertical="center" wrapText="1"/>
      <protection locked="0"/>
    </xf>
    <xf numFmtId="0" fontId="21" fillId="2" borderId="29" xfId="0" applyFont="1" applyFill="1" applyBorder="1" applyAlignment="1" applyProtection="1">
      <alignment vertical="center" wrapText="1"/>
      <protection locked="0"/>
    </xf>
    <xf numFmtId="0" fontId="22" fillId="2" borderId="30" xfId="0" applyFont="1" applyFill="1" applyBorder="1" applyAlignment="1" applyProtection="1">
      <alignment vertical="center" wrapText="1"/>
      <protection locked="0"/>
    </xf>
    <xf numFmtId="49" fontId="16" fillId="2" borderId="123" xfId="0" applyNumberFormat="1" applyFont="1" applyFill="1" applyBorder="1" applyAlignment="1" applyProtection="1">
      <alignment horizontal="center" vertical="center" wrapText="1"/>
      <protection locked="0"/>
    </xf>
    <xf numFmtId="49" fontId="16" fillId="2" borderId="124" xfId="0" applyNumberFormat="1" applyFont="1" applyFill="1" applyBorder="1" applyAlignment="1" applyProtection="1">
      <alignment horizontal="center" vertical="center" wrapText="1"/>
      <protection locked="0"/>
    </xf>
    <xf numFmtId="49" fontId="49" fillId="2" borderId="125" xfId="0" applyNumberFormat="1" applyFont="1" applyFill="1" applyBorder="1" applyAlignment="1" applyProtection="1">
      <alignment horizontal="center" vertical="center" wrapText="1"/>
      <protection locked="0"/>
    </xf>
    <xf numFmtId="49" fontId="50" fillId="2" borderId="126" xfId="0" applyNumberFormat="1" applyFont="1" applyFill="1" applyBorder="1" applyAlignment="1" applyProtection="1">
      <alignment horizontal="center" vertical="center" wrapText="1"/>
      <protection locked="0"/>
    </xf>
    <xf numFmtId="49" fontId="51" fillId="2" borderId="34" xfId="0" applyNumberFormat="1" applyFont="1" applyFill="1" applyBorder="1" applyAlignment="1" applyProtection="1">
      <alignment horizontal="left" vertical="center" wrapText="1"/>
      <protection locked="0"/>
    </xf>
    <xf numFmtId="49" fontId="14" fillId="2" borderId="36" xfId="0" applyNumberFormat="1" applyFont="1" applyFill="1" applyBorder="1" applyAlignment="1" applyProtection="1">
      <alignment horizontal="left" vertical="center" wrapText="1"/>
      <protection locked="0"/>
    </xf>
    <xf numFmtId="49" fontId="14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14" fillId="2" borderId="30" xfId="0" applyNumberFormat="1" applyFont="1" applyFill="1" applyBorder="1" applyAlignment="1" applyProtection="1">
      <alignment horizontal="left" vertical="center" wrapText="1"/>
      <protection locked="0"/>
    </xf>
    <xf numFmtId="0" fontId="16" fillId="0" borderId="113" xfId="0" applyFont="1" applyBorder="1" applyAlignment="1">
      <alignment horizontal="center" vertical="center"/>
    </xf>
    <xf numFmtId="1" fontId="32" fillId="3" borderId="31" xfId="0" applyNumberFormat="1" applyFont="1" applyFill="1" applyBorder="1" applyAlignment="1">
      <alignment horizontal="center" vertical="center" wrapText="1"/>
    </xf>
    <xf numFmtId="1" fontId="32" fillId="3" borderId="33" xfId="0" applyNumberFormat="1" applyFont="1" applyFill="1" applyBorder="1" applyAlignment="1">
      <alignment horizontal="center" vertical="center" wrapText="1"/>
    </xf>
    <xf numFmtId="1" fontId="32" fillId="3" borderId="32" xfId="0" applyNumberFormat="1" applyFont="1" applyFill="1" applyBorder="1" applyAlignment="1">
      <alignment horizontal="center" vertical="center" wrapText="1"/>
    </xf>
    <xf numFmtId="0" fontId="7" fillId="3" borderId="53" xfId="0" applyFont="1" applyFill="1" applyBorder="1" applyAlignment="1">
      <alignment horizontal="center" vertical="center"/>
    </xf>
    <xf numFmtId="0" fontId="7" fillId="3" borderId="122" xfId="0" applyFont="1" applyFill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justify" vertical="center" wrapText="1"/>
    </xf>
    <xf numFmtId="0" fontId="7" fillId="0" borderId="127" xfId="0" applyFont="1" applyBorder="1" applyAlignment="1">
      <alignment horizontal="justify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justify" vertical="center" wrapText="1"/>
    </xf>
    <xf numFmtId="0" fontId="7" fillId="0" borderId="44" xfId="0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/>
    <xf numFmtId="0" fontId="52" fillId="0" borderId="0" xfId="0" applyFont="1"/>
    <xf numFmtId="0" fontId="7" fillId="0" borderId="0" xfId="0" applyFont="1" applyAlignment="1">
      <alignment horizontal="left"/>
    </xf>
    <xf numFmtId="0" fontId="49" fillId="2" borderId="126" xfId="0" applyFont="1" applyFill="1" applyBorder="1" applyAlignment="1" applyProtection="1">
      <alignment horizontal="center" vertical="center"/>
      <protection locked="0"/>
    </xf>
    <xf numFmtId="0" fontId="50" fillId="2" borderId="126" xfId="0" applyFont="1" applyFill="1" applyBorder="1" applyAlignment="1" applyProtection="1">
      <alignment horizontal="center" vertical="center"/>
      <protection locked="0"/>
    </xf>
    <xf numFmtId="0" fontId="49" fillId="2" borderId="126" xfId="0" applyFont="1" applyFill="1" applyBorder="1" applyAlignment="1" applyProtection="1">
      <alignment horizontal="center" vertical="center" wrapText="1"/>
      <protection locked="0"/>
    </xf>
    <xf numFmtId="0" fontId="50" fillId="2" borderId="126" xfId="0" applyFont="1" applyFill="1" applyBorder="1" applyAlignment="1" applyProtection="1">
      <alignment horizontal="center" vertical="center" wrapText="1"/>
      <protection locked="0"/>
    </xf>
    <xf numFmtId="1" fontId="49" fillId="2" borderId="126" xfId="0" applyNumberFormat="1" applyFont="1" applyFill="1" applyBorder="1" applyAlignment="1" applyProtection="1">
      <alignment horizontal="center" vertical="center" wrapText="1"/>
      <protection locked="0"/>
    </xf>
    <xf numFmtId="1" fontId="50" fillId="2" borderId="126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36" xfId="0" applyFont="1" applyBorder="1" applyAlignment="1" applyProtection="1">
      <alignment horizontal="center" vertical="center" wrapText="1"/>
      <protection locked="0"/>
    </xf>
    <xf numFmtId="1" fontId="14" fillId="0" borderId="36" xfId="0" applyNumberFormat="1" applyFont="1" applyBorder="1" applyAlignment="1">
      <alignment horizontal="center" vertical="center" wrapText="1"/>
    </xf>
    <xf numFmtId="49" fontId="14" fillId="0" borderId="30" xfId="0" applyNumberFormat="1" applyFont="1" applyBorder="1" applyAlignment="1" applyProtection="1">
      <alignment horizontal="center" vertical="center" wrapText="1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1" fontId="14" fillId="0" borderId="30" xfId="0" applyNumberFormat="1" applyFont="1" applyBorder="1" applyAlignment="1">
      <alignment horizontal="center" vertical="center" wrapText="1"/>
    </xf>
    <xf numFmtId="0" fontId="53" fillId="0" borderId="0" xfId="0" applyFont="1"/>
    <xf numFmtId="0" fontId="54" fillId="0" borderId="0" xfId="0" applyFont="1"/>
    <xf numFmtId="0" fontId="22" fillId="0" borderId="25" xfId="0" applyFont="1" applyBorder="1" applyAlignment="1" applyProtection="1">
      <alignment vertical="center" wrapText="1"/>
      <protection locked="0"/>
    </xf>
    <xf numFmtId="1" fontId="55" fillId="0" borderId="24" xfId="0" applyNumberFormat="1" applyFont="1" applyBorder="1" applyAlignment="1">
      <alignment horizontal="center" vertical="center" wrapText="1"/>
    </xf>
    <xf numFmtId="1" fontId="55" fillId="0" borderId="26" xfId="0" applyNumberFormat="1" applyFont="1" applyBorder="1" applyAlignment="1">
      <alignment horizontal="center" vertical="center" wrapText="1"/>
    </xf>
    <xf numFmtId="0" fontId="22" fillId="2" borderId="25" xfId="0" applyFont="1" applyFill="1" applyBorder="1" applyAlignment="1" applyProtection="1">
      <alignment vertical="center" wrapText="1"/>
      <protection locked="0"/>
    </xf>
    <xf numFmtId="1" fontId="15" fillId="0" borderId="26" xfId="0" applyNumberFormat="1" applyFont="1" applyBorder="1" applyAlignment="1">
      <alignment horizontal="center" vertical="center" wrapText="1"/>
    </xf>
    <xf numFmtId="0" fontId="22" fillId="2" borderId="49" xfId="0" applyFont="1" applyFill="1" applyBorder="1" applyAlignment="1" applyProtection="1">
      <alignment vertical="center" wrapText="1"/>
      <protection locked="0"/>
    </xf>
    <xf numFmtId="1" fontId="15" fillId="0" borderId="29" xfId="0" applyNumberFormat="1" applyFont="1" applyBorder="1" applyAlignment="1">
      <alignment horizontal="center" vertical="center" wrapText="1"/>
    </xf>
    <xf numFmtId="1" fontId="15" fillId="0" borderId="30" xfId="0" applyNumberFormat="1" applyFont="1" applyBorder="1" applyAlignment="1">
      <alignment horizontal="center" vertical="center" wrapText="1"/>
    </xf>
    <xf numFmtId="49" fontId="16" fillId="2" borderId="128" xfId="0" applyNumberFormat="1" applyFont="1" applyFill="1" applyBorder="1" applyAlignment="1" applyProtection="1">
      <alignment horizontal="center" vertical="center" wrapText="1"/>
      <protection locked="0"/>
    </xf>
    <xf numFmtId="1" fontId="50" fillId="2" borderId="129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55" xfId="0" applyNumberFormat="1" applyFont="1" applyBorder="1" applyAlignment="1">
      <alignment horizontal="center" vertical="center" wrapText="1"/>
    </xf>
    <xf numFmtId="49" fontId="14" fillId="0" borderId="70" xfId="0" applyNumberFormat="1" applyFont="1" applyBorder="1" applyAlignment="1" applyProtection="1">
      <alignment horizontal="left" vertical="center" wrapText="1"/>
      <protection locked="0"/>
    </xf>
    <xf numFmtId="49" fontId="14" fillId="0" borderId="36" xfId="0" applyNumberFormat="1" applyFont="1" applyBorder="1" applyAlignment="1" applyProtection="1">
      <alignment horizontal="left" vertical="center" wrapText="1"/>
      <protection locked="0"/>
    </xf>
    <xf numFmtId="1" fontId="14" fillId="0" borderId="50" xfId="0" applyNumberFormat="1" applyFont="1" applyBorder="1" applyAlignment="1">
      <alignment horizontal="center" vertical="center" wrapText="1"/>
    </xf>
    <xf numFmtId="49" fontId="14" fillId="0" borderId="51" xfId="0" applyNumberFormat="1" applyFont="1" applyBorder="1" applyAlignment="1" applyProtection="1">
      <alignment horizontal="left" vertical="center" wrapText="1"/>
      <protection locked="0"/>
    </xf>
    <xf numFmtId="49" fontId="14" fillId="0" borderId="30" xfId="0" applyNumberFormat="1" applyFont="1" applyBorder="1" applyAlignment="1" applyProtection="1">
      <alignment horizontal="left" vertical="center" wrapText="1"/>
      <protection locked="0"/>
    </xf>
    <xf numFmtId="0" fontId="42" fillId="0" borderId="0" xfId="0" applyFont="1" applyAlignment="1">
      <alignment vertical="center"/>
    </xf>
    <xf numFmtId="0" fontId="42" fillId="0" borderId="130" xfId="0" applyFont="1" applyBorder="1" applyAlignment="1">
      <alignment vertical="center"/>
    </xf>
    <xf numFmtId="0" fontId="14" fillId="0" borderId="130" xfId="0" applyFont="1" applyBorder="1"/>
    <xf numFmtId="0" fontId="14" fillId="0" borderId="131" xfId="0" applyFont="1" applyBorder="1"/>
    <xf numFmtId="0" fontId="56" fillId="0" borderId="0" xfId="0" applyFont="1" applyAlignment="1">
      <alignment vertical="center"/>
    </xf>
    <xf numFmtId="0" fontId="56" fillId="0" borderId="130" xfId="0" applyFont="1" applyBorder="1" applyAlignment="1">
      <alignment vertical="center"/>
    </xf>
    <xf numFmtId="0" fontId="53" fillId="0" borderId="131" xfId="0" applyFont="1" applyBorder="1"/>
    <xf numFmtId="0" fontId="52" fillId="0" borderId="131" xfId="0" applyFont="1" applyBorder="1"/>
    <xf numFmtId="0" fontId="14" fillId="0" borderId="0" xfId="0" applyFont="1" applyAlignment="1">
      <alignment horizontal="left"/>
    </xf>
    <xf numFmtId="0" fontId="57" fillId="0" borderId="0" xfId="0" applyFont="1" applyAlignment="1">
      <alignment horizontal="left"/>
    </xf>
    <xf numFmtId="0" fontId="0" fillId="0" borderId="0" xfId="0" applyAlignment="1">
      <alignment horizontal="left"/>
    </xf>
    <xf numFmtId="0" fontId="57" fillId="0" borderId="0" xfId="0" applyFont="1"/>
    <xf numFmtId="1" fontId="55" fillId="0" borderId="47" xfId="0" applyNumberFormat="1" applyFont="1" applyBorder="1" applyAlignment="1">
      <alignment horizontal="center" vertical="center" wrapText="1"/>
    </xf>
    <xf numFmtId="1" fontId="58" fillId="0" borderId="48" xfId="0" applyNumberFormat="1" applyFont="1" applyBorder="1" applyAlignment="1">
      <alignment horizontal="center" vertical="center" wrapText="1"/>
    </xf>
    <xf numFmtId="1" fontId="2" fillId="0" borderId="26" xfId="0" applyNumberFormat="1" applyFont="1" applyBorder="1" applyAlignment="1">
      <alignment horizontal="center" vertical="center" wrapText="1"/>
    </xf>
    <xf numFmtId="1" fontId="59" fillId="0" borderId="25" xfId="0" applyNumberFormat="1" applyFont="1" applyBorder="1" applyAlignment="1">
      <alignment horizontal="center" vertical="center" wrapText="1"/>
    </xf>
    <xf numFmtId="1" fontId="58" fillId="0" borderId="61" xfId="0" applyNumberFormat="1" applyFont="1" applyBorder="1" applyAlignment="1">
      <alignment horizontal="center" vertical="center" wrapText="1"/>
    </xf>
    <xf numFmtId="1" fontId="58" fillId="0" borderId="25" xfId="0" applyNumberFormat="1" applyFont="1" applyBorder="1" applyAlignment="1">
      <alignment horizontal="center" vertical="center" wrapText="1"/>
    </xf>
    <xf numFmtId="1" fontId="15" fillId="0" borderId="47" xfId="0" applyNumberFormat="1" applyFont="1" applyBorder="1" applyAlignment="1">
      <alignment horizontal="center" vertical="center" wrapText="1"/>
    </xf>
    <xf numFmtId="1" fontId="15" fillId="0" borderId="48" xfId="0" applyNumberFormat="1" applyFont="1" applyBorder="1" applyAlignment="1">
      <alignment horizontal="center" vertical="center" wrapText="1"/>
    </xf>
    <xf numFmtId="1" fontId="15" fillId="0" borderId="132" xfId="0" applyNumberFormat="1" applyFont="1" applyBorder="1" applyAlignment="1">
      <alignment horizontal="center" vertical="center" wrapText="1"/>
    </xf>
    <xf numFmtId="1" fontId="15" fillId="0" borderId="117" xfId="0" applyNumberFormat="1" applyFont="1" applyBorder="1" applyAlignment="1">
      <alignment horizontal="center" vertical="center" wrapText="1"/>
    </xf>
    <xf numFmtId="1" fontId="15" fillId="0" borderId="61" xfId="0" applyNumberFormat="1" applyFont="1" applyBorder="1" applyAlignment="1">
      <alignment horizontal="center" vertical="center" wrapText="1"/>
    </xf>
    <xf numFmtId="1" fontId="15" fillId="0" borderId="50" xfId="0" applyNumberFormat="1" applyFont="1" applyBorder="1" applyAlignment="1">
      <alignment horizontal="center" vertical="center" wrapText="1"/>
    </xf>
    <xf numFmtId="1" fontId="15" fillId="0" borderId="51" xfId="0" applyNumberFormat="1" applyFont="1" applyBorder="1" applyAlignment="1">
      <alignment horizontal="center" vertical="center" wrapText="1"/>
    </xf>
    <xf numFmtId="1" fontId="15" fillId="0" borderId="49" xfId="0" applyNumberFormat="1" applyFont="1" applyBorder="1" applyAlignment="1">
      <alignment horizontal="center" vertical="center" wrapText="1"/>
    </xf>
    <xf numFmtId="1" fontId="15" fillId="0" borderId="63" xfId="0" applyNumberFormat="1" applyFont="1" applyBorder="1" applyAlignment="1">
      <alignment horizontal="center" vertical="center" wrapText="1"/>
    </xf>
    <xf numFmtId="49" fontId="16" fillId="2" borderId="133" xfId="0" applyNumberFormat="1" applyFont="1" applyFill="1" applyBorder="1" applyAlignment="1" applyProtection="1">
      <alignment horizontal="center" vertical="center" wrapText="1"/>
      <protection locked="0"/>
    </xf>
    <xf numFmtId="1" fontId="50" fillId="2" borderId="134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35" xfId="0" applyNumberFormat="1" applyFont="1" applyBorder="1" applyAlignment="1">
      <alignment horizontal="center" vertical="center" wrapText="1"/>
    </xf>
    <xf numFmtId="49" fontId="14" fillId="0" borderId="135" xfId="0" applyNumberFormat="1" applyFont="1" applyBorder="1" applyAlignment="1" applyProtection="1">
      <alignment horizontal="center" vertical="center" wrapText="1"/>
      <protection locked="0"/>
    </xf>
    <xf numFmtId="49" fontId="14" fillId="0" borderId="0" xfId="0" applyNumberFormat="1" applyFont="1" applyAlignment="1" applyProtection="1">
      <alignment horizontal="center" vertical="center" wrapText="1"/>
      <protection locked="0"/>
    </xf>
    <xf numFmtId="1" fontId="14" fillId="0" borderId="49" xfId="0" applyNumberFormat="1" applyFont="1" applyBorder="1" applyAlignment="1">
      <alignment horizontal="center" vertical="center" wrapText="1"/>
    </xf>
    <xf numFmtId="49" fontId="14" fillId="0" borderId="136" xfId="0" applyNumberFormat="1" applyFont="1" applyBorder="1" applyAlignment="1" applyProtection="1">
      <alignment horizontal="center" vertical="center" wrapText="1"/>
      <protection locked="0"/>
    </xf>
    <xf numFmtId="49" fontId="14" fillId="0" borderId="113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1" fontId="58" fillId="0" borderId="24" xfId="0" applyNumberFormat="1" applyFont="1" applyBorder="1" applyAlignment="1">
      <alignment horizontal="center" vertical="center" wrapText="1"/>
    </xf>
    <xf numFmtId="1" fontId="59" fillId="0" borderId="62" xfId="0" applyNumberFormat="1" applyFont="1" applyBorder="1" applyAlignment="1">
      <alignment horizontal="center" vertical="center" wrapText="1"/>
    </xf>
    <xf numFmtId="1" fontId="58" fillId="0" borderId="47" xfId="0" applyNumberFormat="1" applyFont="1" applyBorder="1" applyAlignment="1">
      <alignment horizontal="center" vertical="center" wrapText="1"/>
    </xf>
    <xf numFmtId="1" fontId="15" fillId="0" borderId="137" xfId="0" applyNumberFormat="1" applyFont="1" applyBorder="1" applyAlignment="1">
      <alignment horizontal="center" vertical="center" wrapText="1"/>
    </xf>
    <xf numFmtId="1" fontId="15" fillId="0" borderId="62" xfId="0" applyNumberFormat="1" applyFont="1" applyBorder="1" applyAlignment="1">
      <alignment horizontal="center" vertical="center" wrapText="1"/>
    </xf>
    <xf numFmtId="1" fontId="15" fillId="0" borderId="64" xfId="0" applyNumberFormat="1" applyFont="1" applyBorder="1" applyAlignment="1">
      <alignment horizontal="center" vertical="center" wrapText="1"/>
    </xf>
    <xf numFmtId="49" fontId="49" fillId="2" borderId="126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38" xfId="0" applyNumberFormat="1" applyFont="1" applyBorder="1" applyAlignment="1" applyProtection="1">
      <alignment horizontal="center" vertical="center" wrapText="1"/>
      <protection locked="0"/>
    </xf>
    <xf numFmtId="49" fontId="14" fillId="0" borderId="139" xfId="0" applyNumberFormat="1" applyFont="1" applyBorder="1" applyAlignment="1" applyProtection="1">
      <alignment horizontal="center" vertical="center" wrapText="1"/>
      <protection locked="0"/>
    </xf>
    <xf numFmtId="1" fontId="14" fillId="0" borderId="139" xfId="0" applyNumberFormat="1" applyFont="1" applyBorder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49" fontId="14" fillId="0" borderId="140" xfId="0" applyNumberFormat="1" applyFont="1" applyBorder="1" applyAlignment="1" applyProtection="1">
      <alignment horizontal="center" vertical="center" wrapText="1"/>
      <protection locked="0"/>
    </xf>
    <xf numFmtId="49" fontId="14" fillId="0" borderId="141" xfId="0" applyNumberFormat="1" applyFont="1" applyBorder="1" applyAlignment="1" applyProtection="1">
      <alignment horizontal="center" vertical="center" wrapText="1"/>
      <protection locked="0"/>
    </xf>
    <xf numFmtId="1" fontId="14" fillId="0" borderId="141" xfId="0" applyNumberFormat="1" applyFont="1" applyBorder="1" applyAlignment="1">
      <alignment horizontal="center" vertical="center" wrapText="1"/>
    </xf>
    <xf numFmtId="1" fontId="14" fillId="0" borderId="11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" fontId="59" fillId="0" borderId="48" xfId="0" applyNumberFormat="1" applyFont="1" applyBorder="1" applyAlignment="1">
      <alignment horizontal="center" vertical="center" wrapText="1"/>
    </xf>
    <xf numFmtId="1" fontId="15" fillId="0" borderId="142" xfId="0" applyNumberFormat="1" applyFont="1" applyBorder="1" applyAlignment="1">
      <alignment horizontal="center" vertical="center" wrapText="1"/>
    </xf>
    <xf numFmtId="1" fontId="15" fillId="0" borderId="118" xfId="0" applyNumberFormat="1" applyFont="1" applyBorder="1" applyAlignment="1">
      <alignment horizontal="center" vertical="center" wrapText="1"/>
    </xf>
    <xf numFmtId="1" fontId="16" fillId="2" borderId="143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24" xfId="0" applyNumberFormat="1" applyFont="1" applyFill="1" applyBorder="1" applyAlignment="1" applyProtection="1">
      <alignment horizontal="center" vertical="center" wrapText="1"/>
      <protection locked="0"/>
    </xf>
    <xf numFmtId="0" fontId="50" fillId="2" borderId="134" xfId="0" applyFont="1" applyFill="1" applyBorder="1" applyAlignment="1" applyProtection="1">
      <alignment horizontal="center" vertical="center" wrapText="1"/>
      <protection locked="0"/>
    </xf>
    <xf numFmtId="1" fontId="14" fillId="2" borderId="144" xfId="0" applyNumberFormat="1" applyFont="1" applyFill="1" applyBorder="1" applyAlignment="1" applyProtection="1">
      <alignment horizontal="left" vertical="center" wrapText="1"/>
      <protection locked="0"/>
    </xf>
    <xf numFmtId="1" fontId="14" fillId="2" borderId="145" xfId="0" applyNumberFormat="1" applyFont="1" applyFill="1" applyBorder="1" applyAlignment="1" applyProtection="1">
      <alignment horizontal="left" vertical="center" wrapText="1"/>
      <protection locked="0"/>
    </xf>
    <xf numFmtId="1" fontId="14" fillId="0" borderId="146" xfId="0" applyNumberFormat="1" applyFont="1" applyBorder="1" applyAlignment="1">
      <alignment horizontal="center" vertical="center" wrapText="1"/>
    </xf>
    <xf numFmtId="1" fontId="14" fillId="2" borderId="135" xfId="0" applyNumberFormat="1" applyFont="1" applyFill="1" applyBorder="1" applyAlignment="1" applyProtection="1">
      <alignment horizontal="left" vertical="center" wrapText="1"/>
      <protection locked="0"/>
    </xf>
    <xf numFmtId="1" fontId="14" fillId="2" borderId="0" xfId="0" applyNumberFormat="1" applyFont="1" applyFill="1" applyAlignment="1" applyProtection="1">
      <alignment horizontal="left" vertical="center" wrapText="1"/>
      <protection locked="0"/>
    </xf>
    <xf numFmtId="1" fontId="14" fillId="0" borderId="121" xfId="0" applyNumberFormat="1" applyFont="1" applyBorder="1" applyAlignment="1">
      <alignment horizontal="center" vertical="center" wrapText="1"/>
    </xf>
    <xf numFmtId="1" fontId="14" fillId="2" borderId="136" xfId="0" applyNumberFormat="1" applyFont="1" applyFill="1" applyBorder="1" applyAlignment="1" applyProtection="1">
      <alignment horizontal="left" vertical="center" wrapText="1"/>
      <protection locked="0"/>
    </xf>
    <xf numFmtId="1" fontId="14" fillId="2" borderId="113" xfId="0" applyNumberFormat="1" applyFont="1" applyFill="1" applyBorder="1" applyAlignment="1" applyProtection="1">
      <alignment horizontal="left" vertical="center" wrapText="1"/>
      <protection locked="0"/>
    </xf>
    <xf numFmtId="1" fontId="59" fillId="0" borderId="26" xfId="0" applyNumberFormat="1" applyFont="1" applyBorder="1" applyAlignment="1">
      <alignment horizontal="center"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47" xfId="0" applyFont="1" applyBorder="1" applyAlignment="1">
      <alignment horizontal="center" vertical="center" wrapText="1"/>
    </xf>
    <xf numFmtId="0" fontId="1" fillId="0" borderId="110" xfId="0" applyFont="1" applyBorder="1" applyProtection="1">
      <protection locked="0"/>
    </xf>
    <xf numFmtId="0" fontId="4" fillId="0" borderId="48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 wrapText="1"/>
    </xf>
    <xf numFmtId="0" fontId="1" fillId="0" borderId="109" xfId="0" applyFont="1" applyBorder="1" applyProtection="1">
      <protection locked="0"/>
    </xf>
    <xf numFmtId="0" fontId="1" fillId="0" borderId="111" xfId="0" applyFont="1" applyBorder="1" applyProtection="1">
      <protection locked="0"/>
    </xf>
    <xf numFmtId="0" fontId="4" fillId="0" borderId="5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left" vertical="center" wrapText="1"/>
    </xf>
    <xf numFmtId="0" fontId="1" fillId="0" borderId="147" xfId="0" applyFont="1" applyBorder="1" applyProtection="1">
      <protection locked="0"/>
    </xf>
    <xf numFmtId="0" fontId="7" fillId="0" borderId="122" xfId="0" applyFont="1" applyBorder="1" applyProtection="1">
      <protection locked="0"/>
    </xf>
    <xf numFmtId="0" fontId="60" fillId="0" borderId="128" xfId="0" applyFont="1" applyBorder="1"/>
    <xf numFmtId="0" fontId="0" fillId="0" borderId="148" xfId="0" applyBorder="1"/>
    <xf numFmtId="0" fontId="0" fillId="0" borderId="146" xfId="0" applyBorder="1"/>
    <xf numFmtId="0" fontId="0" fillId="0" borderId="121" xfId="0" applyBorder="1"/>
    <xf numFmtId="0" fontId="7" fillId="0" borderId="145" xfId="0" applyFont="1" applyBorder="1" applyProtection="1">
      <protection locked="0"/>
    </xf>
    <xf numFmtId="0" fontId="0" fillId="0" borderId="113" xfId="0" applyBorder="1"/>
    <xf numFmtId="0" fontId="0" fillId="0" borderId="122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" fontId="32" fillId="3" borderId="53" xfId="0" applyNumberFormat="1" applyFont="1" applyFill="1" applyBorder="1" applyAlignment="1">
      <alignment horizontal="center" vertical="center" wrapText="1"/>
    </xf>
    <xf numFmtId="0" fontId="0" fillId="0" borderId="122" xfId="0" applyBorder="1"/>
    <xf numFmtId="0" fontId="0" fillId="0" borderId="54" xfId="0" applyBorder="1"/>
    <xf numFmtId="0" fontId="7" fillId="0" borderId="57" xfId="0" applyFont="1" applyBorder="1" applyAlignment="1">
      <alignment horizontal="justify" vertical="center" wrapText="1"/>
    </xf>
    <xf numFmtId="49" fontId="17" fillId="0" borderId="144" xfId="0" applyNumberFormat="1" applyFont="1" applyBorder="1" applyAlignment="1">
      <alignment horizontal="center" vertical="center" wrapText="1"/>
    </xf>
    <xf numFmtId="0" fontId="61" fillId="0" borderId="145" xfId="0" applyFont="1" applyBorder="1"/>
    <xf numFmtId="0" fontId="61" fillId="0" borderId="148" xfId="0" applyFont="1" applyBorder="1"/>
    <xf numFmtId="0" fontId="7" fillId="0" borderId="58" xfId="0" applyFont="1" applyBorder="1" applyAlignment="1">
      <alignment horizontal="justify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0" fontId="62" fillId="0" borderId="39" xfId="0" applyFont="1" applyBorder="1"/>
    <xf numFmtId="0" fontId="62" fillId="0" borderId="38" xfId="0" applyFont="1" applyBorder="1"/>
    <xf numFmtId="49" fontId="7" fillId="0" borderId="43" xfId="0" applyNumberFormat="1" applyFont="1" applyBorder="1" applyAlignment="1">
      <alignment horizontal="center" vertical="center" wrapText="1"/>
    </xf>
    <xf numFmtId="0" fontId="62" fillId="0" borderId="44" xfId="0" applyFont="1" applyBorder="1"/>
    <xf numFmtId="0" fontId="62" fillId="0" borderId="58" xfId="0" applyFont="1" applyBorder="1"/>
    <xf numFmtId="49" fontId="17" fillId="0" borderId="43" xfId="0" applyNumberFormat="1" applyFont="1" applyBorder="1" applyAlignment="1">
      <alignment horizontal="center" vertical="center" wrapText="1"/>
    </xf>
    <xf numFmtId="0" fontId="61" fillId="0" borderId="44" xfId="0" applyFont="1" applyBorder="1"/>
    <xf numFmtId="0" fontId="61" fillId="0" borderId="58" xfId="0" applyFont="1" applyBorder="1"/>
    <xf numFmtId="49" fontId="17" fillId="0" borderId="135" xfId="0" applyNumberFormat="1" applyFont="1" applyBorder="1" applyAlignment="1">
      <alignment horizontal="center" vertical="center" wrapText="1"/>
    </xf>
    <xf numFmtId="0" fontId="61" fillId="0" borderId="0" xfId="0" applyFont="1"/>
    <xf numFmtId="0" fontId="61" fillId="0" borderId="146" xfId="0" applyFont="1" applyBorder="1"/>
    <xf numFmtId="0" fontId="0" fillId="0" borderId="44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49" fontId="7" fillId="0" borderId="0" xfId="0" applyNumberFormat="1" applyFont="1" applyAlignment="1">
      <alignment horizontal="center" vertical="center" wrapText="1"/>
    </xf>
    <xf numFmtId="0" fontId="0" fillId="0" borderId="39" xfId="0" applyBorder="1"/>
    <xf numFmtId="0" fontId="0" fillId="0" borderId="38" xfId="0" applyBorder="1"/>
    <xf numFmtId="0" fontId="0" fillId="0" borderId="44" xfId="0" applyBorder="1"/>
    <xf numFmtId="0" fontId="0" fillId="0" borderId="58" xfId="0" applyBorder="1"/>
    <xf numFmtId="49" fontId="7" fillId="0" borderId="135" xfId="0" applyNumberFormat="1" applyFont="1" applyBorder="1" applyAlignment="1">
      <alignment horizontal="center" vertical="center" wrapText="1"/>
    </xf>
    <xf numFmtId="0" fontId="63" fillId="0" borderId="0" xfId="0" applyFont="1"/>
    <xf numFmtId="0" fontId="63" fillId="0" borderId="146" xfId="0" applyFont="1" applyBorder="1"/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19" fillId="0" borderId="43" xfId="0" applyFont="1" applyBorder="1" applyAlignment="1">
      <alignment horizontal="justify" vertical="center" wrapText="1"/>
    </xf>
    <xf numFmtId="0" fontId="30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64" fillId="0" borderId="0" xfId="0" applyFont="1"/>
    <xf numFmtId="0" fontId="64" fillId="0" borderId="0" xfId="0" applyFont="1" applyAlignment="1">
      <alignment vertical="center"/>
    </xf>
    <xf numFmtId="0" fontId="65" fillId="0" borderId="0" xfId="0" applyFont="1"/>
    <xf numFmtId="0" fontId="64" fillId="0" borderId="130" xfId="0" applyFont="1" applyBorder="1" applyAlignment="1">
      <alignment vertical="center"/>
    </xf>
    <xf numFmtId="0" fontId="64" fillId="0" borderId="130" xfId="0" applyFont="1" applyBorder="1"/>
    <xf numFmtId="0" fontId="64" fillId="0" borderId="131" xfId="0" applyFont="1" applyBorder="1"/>
    <xf numFmtId="0" fontId="7" fillId="0" borderId="149" xfId="0" applyFont="1" applyBorder="1" applyAlignment="1">
      <alignment horizontal="left"/>
    </xf>
    <xf numFmtId="0" fontId="66" fillId="0" borderId="130" xfId="0" applyFont="1" applyBorder="1" applyAlignment="1">
      <alignment vertical="center"/>
    </xf>
    <xf numFmtId="0" fontId="66" fillId="0" borderId="0" xfId="0" applyFont="1" applyAlignment="1">
      <alignment vertical="center"/>
    </xf>
    <xf numFmtId="0" fontId="67" fillId="0" borderId="131" xfId="0" applyFont="1" applyBorder="1"/>
    <xf numFmtId="0" fontId="68" fillId="0" borderId="131" xfId="0" applyFont="1" applyBorder="1"/>
    <xf numFmtId="0" fontId="0" fillId="0" borderId="149" xfId="0" applyBorder="1" applyAlignment="1">
      <alignment horizontal="left"/>
    </xf>
    <xf numFmtId="0" fontId="67" fillId="0" borderId="0" xfId="0" applyFont="1"/>
    <xf numFmtId="0" fontId="62" fillId="0" borderId="44" xfId="0" applyFont="1" applyBorder="1" applyAlignment="1">
      <alignment vertical="center" wrapText="1"/>
    </xf>
    <xf numFmtId="0" fontId="62" fillId="0" borderId="58" xfId="0" applyFont="1" applyBorder="1" applyAlignment="1">
      <alignment vertical="center" wrapText="1"/>
    </xf>
    <xf numFmtId="49" fontId="7" fillId="0" borderId="114" xfId="0" applyNumberFormat="1" applyFont="1" applyBorder="1" applyAlignment="1">
      <alignment horizontal="center" vertical="center" wrapText="1"/>
    </xf>
    <xf numFmtId="0" fontId="62" fillId="0" borderId="116" xfId="0" applyFont="1" applyBorder="1"/>
    <xf numFmtId="0" fontId="62" fillId="0" borderId="115" xfId="0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CC"/>
      <color rgb="00336699"/>
      <color rgb="00CC0066"/>
      <color rgb="00006600"/>
      <color rgb="006666FF"/>
      <color rgb="00CC0000"/>
      <color rgb="00663300"/>
      <color rgb="00008080"/>
      <color rgb="00808000"/>
      <color rgb="0000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40821</xdr:colOff>
      <xdr:row>0</xdr:row>
      <xdr:rowOff>381000</xdr:rowOff>
    </xdr:from>
    <xdr:to>
      <xdr:col>2</xdr:col>
      <xdr:colOff>299358</xdr:colOff>
      <xdr:row>3</xdr:row>
      <xdr:rowOff>190500</xdr:rowOff>
    </xdr:to>
    <xdr:pic>
      <xdr:nvPicPr>
        <xdr:cNvPr id="2" name="Picture 2" descr="gerb_BGTU_6_6cm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40640" y="381000"/>
          <a:ext cx="107124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336699"/>
    <pageSetUpPr fitToPage="1"/>
  </sheetPr>
  <dimension ref="A1:CH230"/>
  <sheetViews>
    <sheetView showZeros="0" tabSelected="1" view="pageBreakPreview" zoomScale="60" zoomScaleNormal="70" topLeftCell="A8" workbookViewId="0">
      <selection activeCell="AA29" sqref="AA29:AH29"/>
    </sheetView>
  </sheetViews>
  <sheetFormatPr defaultColWidth="9" defaultRowHeight="15.75"/>
  <cols>
    <col min="1" max="18" width="5.33333333333333" style="18" customWidth="1"/>
    <col min="19" max="34" width="4.66666666666667" style="18" customWidth="1"/>
    <col min="35" max="35" width="6.66666666666667" style="18" customWidth="1"/>
    <col min="36" max="37" width="5.66666666666667" style="18" customWidth="1"/>
    <col min="38" max="38" width="6.66666666666667" style="18" customWidth="1"/>
    <col min="39" max="40" width="5.66666666666667" style="18" customWidth="1"/>
    <col min="41" max="41" width="6.66666666666667" style="18" customWidth="1"/>
    <col min="42" max="43" width="5.66666666666667" style="18" customWidth="1"/>
    <col min="44" max="44" width="6.66666666666667" style="18" customWidth="1"/>
    <col min="45" max="46" width="5.66666666666667" style="18" customWidth="1"/>
    <col min="47" max="47" width="6.66666666666667" style="18" customWidth="1"/>
    <col min="48" max="49" width="5.66666666666667" style="18" customWidth="1"/>
    <col min="50" max="50" width="6.66666666666667" style="18" customWidth="1"/>
    <col min="51" max="52" width="5.66666666666667" style="18" customWidth="1"/>
    <col min="53" max="53" width="6.66666666666667" style="18" customWidth="1"/>
    <col min="54" max="54" width="6.88333333333333" style="18" customWidth="1"/>
    <col min="55" max="57" width="5.66666666666667" style="18" customWidth="1"/>
    <col min="58" max="58" width="6.10833333333333" style="18" customWidth="1"/>
    <col min="59" max="59" width="5.10833333333333" style="19" customWidth="1"/>
    <col min="60" max="60" width="4.88333333333333" style="19" customWidth="1"/>
    <col min="61" max="61" width="6.10833333333333" style="19" customWidth="1"/>
    <col min="62" max="62" width="15.4416666666667" style="18" customWidth="1"/>
    <col min="63" max="222" width="9.10833333333333" style="18"/>
    <col min="223" max="224" width="4.10833333333333" style="18" customWidth="1"/>
    <col min="225" max="239" width="4.66666666666667" style="18" customWidth="1"/>
    <col min="240" max="242" width="3.66666666666667" style="18" customWidth="1"/>
    <col min="243" max="243" width="4.33333333333333" style="18" customWidth="1"/>
    <col min="244" max="255" width="3.66666666666667" style="18" customWidth="1"/>
    <col min="256" max="256" width="5.44166666666667" style="18" customWidth="1"/>
    <col min="257" max="257" width="4.66666666666667" style="18" customWidth="1"/>
    <col min="258" max="258" width="3.66666666666667" style="18" customWidth="1"/>
    <col min="259" max="259" width="5.44166666666667" style="18" customWidth="1"/>
    <col min="260" max="260" width="4.66666666666667" style="18" customWidth="1"/>
    <col min="261" max="261" width="3.66666666666667" style="18" customWidth="1"/>
    <col min="262" max="262" width="5.44166666666667" style="18" customWidth="1"/>
    <col min="263" max="263" width="4.66666666666667" style="18" customWidth="1"/>
    <col min="264" max="264" width="3.66666666666667" style="18" customWidth="1"/>
    <col min="265" max="265" width="5.44166666666667" style="18" customWidth="1"/>
    <col min="266" max="266" width="4.66666666666667" style="18" customWidth="1"/>
    <col min="267" max="267" width="3.66666666666667" style="18" customWidth="1"/>
    <col min="268" max="268" width="5.44166666666667" style="18" customWidth="1"/>
    <col min="269" max="269" width="4.66666666666667" style="18" customWidth="1"/>
    <col min="270" max="270" width="3.66666666666667" style="18" customWidth="1"/>
    <col min="271" max="271" width="5.44166666666667" style="18" customWidth="1"/>
    <col min="272" max="272" width="4.66666666666667" style="18" customWidth="1"/>
    <col min="273" max="273" width="3.66666666666667" style="18" customWidth="1"/>
    <col min="274" max="274" width="5.44166666666667" style="18" customWidth="1"/>
    <col min="275" max="275" width="4.66666666666667" style="18" customWidth="1"/>
    <col min="276" max="278" width="4.10833333333333" style="18" customWidth="1"/>
    <col min="279" max="282" width="3.66666666666667" style="18" customWidth="1"/>
    <col min="283" max="283" width="4.66666666666667" style="18" customWidth="1"/>
    <col min="284" max="284" width="5.10833333333333" style="18" customWidth="1"/>
    <col min="285" max="285" width="4.55833333333333" style="18" customWidth="1"/>
    <col min="286" max="478" width="9.10833333333333" style="18"/>
    <col min="479" max="480" width="4.10833333333333" style="18" customWidth="1"/>
    <col min="481" max="495" width="4.66666666666667" style="18" customWidth="1"/>
    <col min="496" max="498" width="3.66666666666667" style="18" customWidth="1"/>
    <col min="499" max="499" width="4.33333333333333" style="18" customWidth="1"/>
    <col min="500" max="511" width="3.66666666666667" style="18" customWidth="1"/>
    <col min="512" max="512" width="5.44166666666667" style="18" customWidth="1"/>
    <col min="513" max="513" width="4.66666666666667" style="18" customWidth="1"/>
    <col min="514" max="514" width="3.66666666666667" style="18" customWidth="1"/>
    <col min="515" max="515" width="5.44166666666667" style="18" customWidth="1"/>
    <col min="516" max="516" width="4.66666666666667" style="18" customWidth="1"/>
    <col min="517" max="517" width="3.66666666666667" style="18" customWidth="1"/>
    <col min="518" max="518" width="5.44166666666667" style="18" customWidth="1"/>
    <col min="519" max="519" width="4.66666666666667" style="18" customWidth="1"/>
    <col min="520" max="520" width="3.66666666666667" style="18" customWidth="1"/>
    <col min="521" max="521" width="5.44166666666667" style="18" customWidth="1"/>
    <col min="522" max="522" width="4.66666666666667" style="18" customWidth="1"/>
    <col min="523" max="523" width="3.66666666666667" style="18" customWidth="1"/>
    <col min="524" max="524" width="5.44166666666667" style="18" customWidth="1"/>
    <col min="525" max="525" width="4.66666666666667" style="18" customWidth="1"/>
    <col min="526" max="526" width="3.66666666666667" style="18" customWidth="1"/>
    <col min="527" max="527" width="5.44166666666667" style="18" customWidth="1"/>
    <col min="528" max="528" width="4.66666666666667" style="18" customWidth="1"/>
    <col min="529" max="529" width="3.66666666666667" style="18" customWidth="1"/>
    <col min="530" max="530" width="5.44166666666667" style="18" customWidth="1"/>
    <col min="531" max="531" width="4.66666666666667" style="18" customWidth="1"/>
    <col min="532" max="534" width="4.10833333333333" style="18" customWidth="1"/>
    <col min="535" max="538" width="3.66666666666667" style="18" customWidth="1"/>
    <col min="539" max="539" width="4.66666666666667" style="18" customWidth="1"/>
    <col min="540" max="540" width="5.10833333333333" style="18" customWidth="1"/>
    <col min="541" max="541" width="4.55833333333333" style="18" customWidth="1"/>
    <col min="542" max="734" width="9.10833333333333" style="18"/>
    <col min="735" max="736" width="4.10833333333333" style="18" customWidth="1"/>
    <col min="737" max="751" width="4.66666666666667" style="18" customWidth="1"/>
    <col min="752" max="754" width="3.66666666666667" style="18" customWidth="1"/>
    <col min="755" max="755" width="4.33333333333333" style="18" customWidth="1"/>
    <col min="756" max="767" width="3.66666666666667" style="18" customWidth="1"/>
    <col min="768" max="768" width="5.44166666666667" style="18" customWidth="1"/>
    <col min="769" max="769" width="4.66666666666667" style="18" customWidth="1"/>
    <col min="770" max="770" width="3.66666666666667" style="18" customWidth="1"/>
    <col min="771" max="771" width="5.44166666666667" style="18" customWidth="1"/>
    <col min="772" max="772" width="4.66666666666667" style="18" customWidth="1"/>
    <col min="773" max="773" width="3.66666666666667" style="18" customWidth="1"/>
    <col min="774" max="774" width="5.44166666666667" style="18" customWidth="1"/>
    <col min="775" max="775" width="4.66666666666667" style="18" customWidth="1"/>
    <col min="776" max="776" width="3.66666666666667" style="18" customWidth="1"/>
    <col min="777" max="777" width="5.44166666666667" style="18" customWidth="1"/>
    <col min="778" max="778" width="4.66666666666667" style="18" customWidth="1"/>
    <col min="779" max="779" width="3.66666666666667" style="18" customWidth="1"/>
    <col min="780" max="780" width="5.44166666666667" style="18" customWidth="1"/>
    <col min="781" max="781" width="4.66666666666667" style="18" customWidth="1"/>
    <col min="782" max="782" width="3.66666666666667" style="18" customWidth="1"/>
    <col min="783" max="783" width="5.44166666666667" style="18" customWidth="1"/>
    <col min="784" max="784" width="4.66666666666667" style="18" customWidth="1"/>
    <col min="785" max="785" width="3.66666666666667" style="18" customWidth="1"/>
    <col min="786" max="786" width="5.44166666666667" style="18" customWidth="1"/>
    <col min="787" max="787" width="4.66666666666667" style="18" customWidth="1"/>
    <col min="788" max="790" width="4.10833333333333" style="18" customWidth="1"/>
    <col min="791" max="794" width="3.66666666666667" style="18" customWidth="1"/>
    <col min="795" max="795" width="4.66666666666667" style="18" customWidth="1"/>
    <col min="796" max="796" width="5.10833333333333" style="18" customWidth="1"/>
    <col min="797" max="797" width="4.55833333333333" style="18" customWidth="1"/>
    <col min="798" max="990" width="9.10833333333333" style="18"/>
    <col min="991" max="992" width="4.10833333333333" style="18" customWidth="1"/>
    <col min="993" max="1007" width="4.66666666666667" style="18" customWidth="1"/>
    <col min="1008" max="1010" width="3.66666666666667" style="18" customWidth="1"/>
    <col min="1011" max="1011" width="4.33333333333333" style="18" customWidth="1"/>
    <col min="1012" max="1023" width="3.66666666666667" style="18" customWidth="1"/>
    <col min="1024" max="1024" width="5.44166666666667" style="18" customWidth="1"/>
    <col min="1025" max="1025" width="4.66666666666667" style="18" customWidth="1"/>
    <col min="1026" max="1026" width="3.66666666666667" style="18" customWidth="1"/>
    <col min="1027" max="1027" width="5.44166666666667" style="18" customWidth="1"/>
    <col min="1028" max="1028" width="4.66666666666667" style="18" customWidth="1"/>
    <col min="1029" max="1029" width="3.66666666666667" style="18" customWidth="1"/>
    <col min="1030" max="1030" width="5.44166666666667" style="18" customWidth="1"/>
    <col min="1031" max="1031" width="4.66666666666667" style="18" customWidth="1"/>
    <col min="1032" max="1032" width="3.66666666666667" style="18" customWidth="1"/>
    <col min="1033" max="1033" width="5.44166666666667" style="18" customWidth="1"/>
    <col min="1034" max="1034" width="4.66666666666667" style="18" customWidth="1"/>
    <col min="1035" max="1035" width="3.66666666666667" style="18" customWidth="1"/>
    <col min="1036" max="1036" width="5.44166666666667" style="18" customWidth="1"/>
    <col min="1037" max="1037" width="4.66666666666667" style="18" customWidth="1"/>
    <col min="1038" max="1038" width="3.66666666666667" style="18" customWidth="1"/>
    <col min="1039" max="1039" width="5.44166666666667" style="18" customWidth="1"/>
    <col min="1040" max="1040" width="4.66666666666667" style="18" customWidth="1"/>
    <col min="1041" max="1041" width="3.66666666666667" style="18" customWidth="1"/>
    <col min="1042" max="1042" width="5.44166666666667" style="18" customWidth="1"/>
    <col min="1043" max="1043" width="4.66666666666667" style="18" customWidth="1"/>
    <col min="1044" max="1046" width="4.10833333333333" style="18" customWidth="1"/>
    <col min="1047" max="1050" width="3.66666666666667" style="18" customWidth="1"/>
    <col min="1051" max="1051" width="4.66666666666667" style="18" customWidth="1"/>
    <col min="1052" max="1052" width="5.10833333333333" style="18" customWidth="1"/>
    <col min="1053" max="1053" width="4.55833333333333" style="18" customWidth="1"/>
    <col min="1054" max="1246" width="9.10833333333333" style="18"/>
    <col min="1247" max="1248" width="4.10833333333333" style="18" customWidth="1"/>
    <col min="1249" max="1263" width="4.66666666666667" style="18" customWidth="1"/>
    <col min="1264" max="1266" width="3.66666666666667" style="18" customWidth="1"/>
    <col min="1267" max="1267" width="4.33333333333333" style="18" customWidth="1"/>
    <col min="1268" max="1279" width="3.66666666666667" style="18" customWidth="1"/>
    <col min="1280" max="1280" width="5.44166666666667" style="18" customWidth="1"/>
    <col min="1281" max="1281" width="4.66666666666667" style="18" customWidth="1"/>
    <col min="1282" max="1282" width="3.66666666666667" style="18" customWidth="1"/>
    <col min="1283" max="1283" width="5.44166666666667" style="18" customWidth="1"/>
    <col min="1284" max="1284" width="4.66666666666667" style="18" customWidth="1"/>
    <col min="1285" max="1285" width="3.66666666666667" style="18" customWidth="1"/>
    <col min="1286" max="1286" width="5.44166666666667" style="18" customWidth="1"/>
    <col min="1287" max="1287" width="4.66666666666667" style="18" customWidth="1"/>
    <col min="1288" max="1288" width="3.66666666666667" style="18" customWidth="1"/>
    <col min="1289" max="1289" width="5.44166666666667" style="18" customWidth="1"/>
    <col min="1290" max="1290" width="4.66666666666667" style="18" customWidth="1"/>
    <col min="1291" max="1291" width="3.66666666666667" style="18" customWidth="1"/>
    <col min="1292" max="1292" width="5.44166666666667" style="18" customWidth="1"/>
    <col min="1293" max="1293" width="4.66666666666667" style="18" customWidth="1"/>
    <col min="1294" max="1294" width="3.66666666666667" style="18" customWidth="1"/>
    <col min="1295" max="1295" width="5.44166666666667" style="18" customWidth="1"/>
    <col min="1296" max="1296" width="4.66666666666667" style="18" customWidth="1"/>
    <col min="1297" max="1297" width="3.66666666666667" style="18" customWidth="1"/>
    <col min="1298" max="1298" width="5.44166666666667" style="18" customWidth="1"/>
    <col min="1299" max="1299" width="4.66666666666667" style="18" customWidth="1"/>
    <col min="1300" max="1302" width="4.10833333333333" style="18" customWidth="1"/>
    <col min="1303" max="1306" width="3.66666666666667" style="18" customWidth="1"/>
    <col min="1307" max="1307" width="4.66666666666667" style="18" customWidth="1"/>
    <col min="1308" max="1308" width="5.10833333333333" style="18" customWidth="1"/>
    <col min="1309" max="1309" width="4.55833333333333" style="18" customWidth="1"/>
    <col min="1310" max="1502" width="9.10833333333333" style="18"/>
    <col min="1503" max="1504" width="4.10833333333333" style="18" customWidth="1"/>
    <col min="1505" max="1519" width="4.66666666666667" style="18" customWidth="1"/>
    <col min="1520" max="1522" width="3.66666666666667" style="18" customWidth="1"/>
    <col min="1523" max="1523" width="4.33333333333333" style="18" customWidth="1"/>
    <col min="1524" max="1535" width="3.66666666666667" style="18" customWidth="1"/>
    <col min="1536" max="1536" width="5.44166666666667" style="18" customWidth="1"/>
    <col min="1537" max="1537" width="4.66666666666667" style="18" customWidth="1"/>
    <col min="1538" max="1538" width="3.66666666666667" style="18" customWidth="1"/>
    <col min="1539" max="1539" width="5.44166666666667" style="18" customWidth="1"/>
    <col min="1540" max="1540" width="4.66666666666667" style="18" customWidth="1"/>
    <col min="1541" max="1541" width="3.66666666666667" style="18" customWidth="1"/>
    <col min="1542" max="1542" width="5.44166666666667" style="18" customWidth="1"/>
    <col min="1543" max="1543" width="4.66666666666667" style="18" customWidth="1"/>
    <col min="1544" max="1544" width="3.66666666666667" style="18" customWidth="1"/>
    <col min="1545" max="1545" width="5.44166666666667" style="18" customWidth="1"/>
    <col min="1546" max="1546" width="4.66666666666667" style="18" customWidth="1"/>
    <col min="1547" max="1547" width="3.66666666666667" style="18" customWidth="1"/>
    <col min="1548" max="1548" width="5.44166666666667" style="18" customWidth="1"/>
    <col min="1549" max="1549" width="4.66666666666667" style="18" customWidth="1"/>
    <col min="1550" max="1550" width="3.66666666666667" style="18" customWidth="1"/>
    <col min="1551" max="1551" width="5.44166666666667" style="18" customWidth="1"/>
    <col min="1552" max="1552" width="4.66666666666667" style="18" customWidth="1"/>
    <col min="1553" max="1553" width="3.66666666666667" style="18" customWidth="1"/>
    <col min="1554" max="1554" width="5.44166666666667" style="18" customWidth="1"/>
    <col min="1555" max="1555" width="4.66666666666667" style="18" customWidth="1"/>
    <col min="1556" max="1558" width="4.10833333333333" style="18" customWidth="1"/>
    <col min="1559" max="1562" width="3.66666666666667" style="18" customWidth="1"/>
    <col min="1563" max="1563" width="4.66666666666667" style="18" customWidth="1"/>
    <col min="1564" max="1564" width="5.10833333333333" style="18" customWidth="1"/>
    <col min="1565" max="1565" width="4.55833333333333" style="18" customWidth="1"/>
    <col min="1566" max="1758" width="9.10833333333333" style="18"/>
    <col min="1759" max="1760" width="4.10833333333333" style="18" customWidth="1"/>
    <col min="1761" max="1775" width="4.66666666666667" style="18" customWidth="1"/>
    <col min="1776" max="1778" width="3.66666666666667" style="18" customWidth="1"/>
    <col min="1779" max="1779" width="4.33333333333333" style="18" customWidth="1"/>
    <col min="1780" max="1791" width="3.66666666666667" style="18" customWidth="1"/>
    <col min="1792" max="1792" width="5.44166666666667" style="18" customWidth="1"/>
    <col min="1793" max="1793" width="4.66666666666667" style="18" customWidth="1"/>
    <col min="1794" max="1794" width="3.66666666666667" style="18" customWidth="1"/>
    <col min="1795" max="1795" width="5.44166666666667" style="18" customWidth="1"/>
    <col min="1796" max="1796" width="4.66666666666667" style="18" customWidth="1"/>
    <col min="1797" max="1797" width="3.66666666666667" style="18" customWidth="1"/>
    <col min="1798" max="1798" width="5.44166666666667" style="18" customWidth="1"/>
    <col min="1799" max="1799" width="4.66666666666667" style="18" customWidth="1"/>
    <col min="1800" max="1800" width="3.66666666666667" style="18" customWidth="1"/>
    <col min="1801" max="1801" width="5.44166666666667" style="18" customWidth="1"/>
    <col min="1802" max="1802" width="4.66666666666667" style="18" customWidth="1"/>
    <col min="1803" max="1803" width="3.66666666666667" style="18" customWidth="1"/>
    <col min="1804" max="1804" width="5.44166666666667" style="18" customWidth="1"/>
    <col min="1805" max="1805" width="4.66666666666667" style="18" customWidth="1"/>
    <col min="1806" max="1806" width="3.66666666666667" style="18" customWidth="1"/>
    <col min="1807" max="1807" width="5.44166666666667" style="18" customWidth="1"/>
    <col min="1808" max="1808" width="4.66666666666667" style="18" customWidth="1"/>
    <col min="1809" max="1809" width="3.66666666666667" style="18" customWidth="1"/>
    <col min="1810" max="1810" width="5.44166666666667" style="18" customWidth="1"/>
    <col min="1811" max="1811" width="4.66666666666667" style="18" customWidth="1"/>
    <col min="1812" max="1814" width="4.10833333333333" style="18" customWidth="1"/>
    <col min="1815" max="1818" width="3.66666666666667" style="18" customWidth="1"/>
    <col min="1819" max="1819" width="4.66666666666667" style="18" customWidth="1"/>
    <col min="1820" max="1820" width="5.10833333333333" style="18" customWidth="1"/>
    <col min="1821" max="1821" width="4.55833333333333" style="18" customWidth="1"/>
    <col min="1822" max="2014" width="9.10833333333333" style="18"/>
    <col min="2015" max="2016" width="4.10833333333333" style="18" customWidth="1"/>
    <col min="2017" max="2031" width="4.66666666666667" style="18" customWidth="1"/>
    <col min="2032" max="2034" width="3.66666666666667" style="18" customWidth="1"/>
    <col min="2035" max="2035" width="4.33333333333333" style="18" customWidth="1"/>
    <col min="2036" max="2047" width="3.66666666666667" style="18" customWidth="1"/>
    <col min="2048" max="2048" width="5.44166666666667" style="18" customWidth="1"/>
    <col min="2049" max="2049" width="4.66666666666667" style="18" customWidth="1"/>
    <col min="2050" max="2050" width="3.66666666666667" style="18" customWidth="1"/>
    <col min="2051" max="2051" width="5.44166666666667" style="18" customWidth="1"/>
    <col min="2052" max="2052" width="4.66666666666667" style="18" customWidth="1"/>
    <col min="2053" max="2053" width="3.66666666666667" style="18" customWidth="1"/>
    <col min="2054" max="2054" width="5.44166666666667" style="18" customWidth="1"/>
    <col min="2055" max="2055" width="4.66666666666667" style="18" customWidth="1"/>
    <col min="2056" max="2056" width="3.66666666666667" style="18" customWidth="1"/>
    <col min="2057" max="2057" width="5.44166666666667" style="18" customWidth="1"/>
    <col min="2058" max="2058" width="4.66666666666667" style="18" customWidth="1"/>
    <col min="2059" max="2059" width="3.66666666666667" style="18" customWidth="1"/>
    <col min="2060" max="2060" width="5.44166666666667" style="18" customWidth="1"/>
    <col min="2061" max="2061" width="4.66666666666667" style="18" customWidth="1"/>
    <col min="2062" max="2062" width="3.66666666666667" style="18" customWidth="1"/>
    <col min="2063" max="2063" width="5.44166666666667" style="18" customWidth="1"/>
    <col min="2064" max="2064" width="4.66666666666667" style="18" customWidth="1"/>
    <col min="2065" max="2065" width="3.66666666666667" style="18" customWidth="1"/>
    <col min="2066" max="2066" width="5.44166666666667" style="18" customWidth="1"/>
    <col min="2067" max="2067" width="4.66666666666667" style="18" customWidth="1"/>
    <col min="2068" max="2070" width="4.10833333333333" style="18" customWidth="1"/>
    <col min="2071" max="2074" width="3.66666666666667" style="18" customWidth="1"/>
    <col min="2075" max="2075" width="4.66666666666667" style="18" customWidth="1"/>
    <col min="2076" max="2076" width="5.10833333333333" style="18" customWidth="1"/>
    <col min="2077" max="2077" width="4.55833333333333" style="18" customWidth="1"/>
    <col min="2078" max="2270" width="9.10833333333333" style="18"/>
    <col min="2271" max="2272" width="4.10833333333333" style="18" customWidth="1"/>
    <col min="2273" max="2287" width="4.66666666666667" style="18" customWidth="1"/>
    <col min="2288" max="2290" width="3.66666666666667" style="18" customWidth="1"/>
    <col min="2291" max="2291" width="4.33333333333333" style="18" customWidth="1"/>
    <col min="2292" max="2303" width="3.66666666666667" style="18" customWidth="1"/>
    <col min="2304" max="2304" width="5.44166666666667" style="18" customWidth="1"/>
    <col min="2305" max="2305" width="4.66666666666667" style="18" customWidth="1"/>
    <col min="2306" max="2306" width="3.66666666666667" style="18" customWidth="1"/>
    <col min="2307" max="2307" width="5.44166666666667" style="18" customWidth="1"/>
    <col min="2308" max="2308" width="4.66666666666667" style="18" customWidth="1"/>
    <col min="2309" max="2309" width="3.66666666666667" style="18" customWidth="1"/>
    <col min="2310" max="2310" width="5.44166666666667" style="18" customWidth="1"/>
    <col min="2311" max="2311" width="4.66666666666667" style="18" customWidth="1"/>
    <col min="2312" max="2312" width="3.66666666666667" style="18" customWidth="1"/>
    <col min="2313" max="2313" width="5.44166666666667" style="18" customWidth="1"/>
    <col min="2314" max="2314" width="4.66666666666667" style="18" customWidth="1"/>
    <col min="2315" max="2315" width="3.66666666666667" style="18" customWidth="1"/>
    <col min="2316" max="2316" width="5.44166666666667" style="18" customWidth="1"/>
    <col min="2317" max="2317" width="4.66666666666667" style="18" customWidth="1"/>
    <col min="2318" max="2318" width="3.66666666666667" style="18" customWidth="1"/>
    <col min="2319" max="2319" width="5.44166666666667" style="18" customWidth="1"/>
    <col min="2320" max="2320" width="4.66666666666667" style="18" customWidth="1"/>
    <col min="2321" max="2321" width="3.66666666666667" style="18" customWidth="1"/>
    <col min="2322" max="2322" width="5.44166666666667" style="18" customWidth="1"/>
    <col min="2323" max="2323" width="4.66666666666667" style="18" customWidth="1"/>
    <col min="2324" max="2326" width="4.10833333333333" style="18" customWidth="1"/>
    <col min="2327" max="2330" width="3.66666666666667" style="18" customWidth="1"/>
    <col min="2331" max="2331" width="4.66666666666667" style="18" customWidth="1"/>
    <col min="2332" max="2332" width="5.10833333333333" style="18" customWidth="1"/>
    <col min="2333" max="2333" width="4.55833333333333" style="18" customWidth="1"/>
    <col min="2334" max="2526" width="9.10833333333333" style="18"/>
    <col min="2527" max="2528" width="4.10833333333333" style="18" customWidth="1"/>
    <col min="2529" max="2543" width="4.66666666666667" style="18" customWidth="1"/>
    <col min="2544" max="2546" width="3.66666666666667" style="18" customWidth="1"/>
    <col min="2547" max="2547" width="4.33333333333333" style="18" customWidth="1"/>
    <col min="2548" max="2559" width="3.66666666666667" style="18" customWidth="1"/>
    <col min="2560" max="2560" width="5.44166666666667" style="18" customWidth="1"/>
    <col min="2561" max="2561" width="4.66666666666667" style="18" customWidth="1"/>
    <col min="2562" max="2562" width="3.66666666666667" style="18" customWidth="1"/>
    <col min="2563" max="2563" width="5.44166666666667" style="18" customWidth="1"/>
    <col min="2564" max="2564" width="4.66666666666667" style="18" customWidth="1"/>
    <col min="2565" max="2565" width="3.66666666666667" style="18" customWidth="1"/>
    <col min="2566" max="2566" width="5.44166666666667" style="18" customWidth="1"/>
    <col min="2567" max="2567" width="4.66666666666667" style="18" customWidth="1"/>
    <col min="2568" max="2568" width="3.66666666666667" style="18" customWidth="1"/>
    <col min="2569" max="2569" width="5.44166666666667" style="18" customWidth="1"/>
    <col min="2570" max="2570" width="4.66666666666667" style="18" customWidth="1"/>
    <col min="2571" max="2571" width="3.66666666666667" style="18" customWidth="1"/>
    <col min="2572" max="2572" width="5.44166666666667" style="18" customWidth="1"/>
    <col min="2573" max="2573" width="4.66666666666667" style="18" customWidth="1"/>
    <col min="2574" max="2574" width="3.66666666666667" style="18" customWidth="1"/>
    <col min="2575" max="2575" width="5.44166666666667" style="18" customWidth="1"/>
    <col min="2576" max="2576" width="4.66666666666667" style="18" customWidth="1"/>
    <col min="2577" max="2577" width="3.66666666666667" style="18" customWidth="1"/>
    <col min="2578" max="2578" width="5.44166666666667" style="18" customWidth="1"/>
    <col min="2579" max="2579" width="4.66666666666667" style="18" customWidth="1"/>
    <col min="2580" max="2582" width="4.10833333333333" style="18" customWidth="1"/>
    <col min="2583" max="2586" width="3.66666666666667" style="18" customWidth="1"/>
    <col min="2587" max="2587" width="4.66666666666667" style="18" customWidth="1"/>
    <col min="2588" max="2588" width="5.10833333333333" style="18" customWidth="1"/>
    <col min="2589" max="2589" width="4.55833333333333" style="18" customWidth="1"/>
    <col min="2590" max="2782" width="9.10833333333333" style="18"/>
    <col min="2783" max="2784" width="4.10833333333333" style="18" customWidth="1"/>
    <col min="2785" max="2799" width="4.66666666666667" style="18" customWidth="1"/>
    <col min="2800" max="2802" width="3.66666666666667" style="18" customWidth="1"/>
    <col min="2803" max="2803" width="4.33333333333333" style="18" customWidth="1"/>
    <col min="2804" max="2815" width="3.66666666666667" style="18" customWidth="1"/>
    <col min="2816" max="2816" width="5.44166666666667" style="18" customWidth="1"/>
    <col min="2817" max="2817" width="4.66666666666667" style="18" customWidth="1"/>
    <col min="2818" max="2818" width="3.66666666666667" style="18" customWidth="1"/>
    <col min="2819" max="2819" width="5.44166666666667" style="18" customWidth="1"/>
    <col min="2820" max="2820" width="4.66666666666667" style="18" customWidth="1"/>
    <col min="2821" max="2821" width="3.66666666666667" style="18" customWidth="1"/>
    <col min="2822" max="2822" width="5.44166666666667" style="18" customWidth="1"/>
    <col min="2823" max="2823" width="4.66666666666667" style="18" customWidth="1"/>
    <col min="2824" max="2824" width="3.66666666666667" style="18" customWidth="1"/>
    <col min="2825" max="2825" width="5.44166666666667" style="18" customWidth="1"/>
    <col min="2826" max="2826" width="4.66666666666667" style="18" customWidth="1"/>
    <col min="2827" max="2827" width="3.66666666666667" style="18" customWidth="1"/>
    <col min="2828" max="2828" width="5.44166666666667" style="18" customWidth="1"/>
    <col min="2829" max="2829" width="4.66666666666667" style="18" customWidth="1"/>
    <col min="2830" max="2830" width="3.66666666666667" style="18" customWidth="1"/>
    <col min="2831" max="2831" width="5.44166666666667" style="18" customWidth="1"/>
    <col min="2832" max="2832" width="4.66666666666667" style="18" customWidth="1"/>
    <col min="2833" max="2833" width="3.66666666666667" style="18" customWidth="1"/>
    <col min="2834" max="2834" width="5.44166666666667" style="18" customWidth="1"/>
    <col min="2835" max="2835" width="4.66666666666667" style="18" customWidth="1"/>
    <col min="2836" max="2838" width="4.10833333333333" style="18" customWidth="1"/>
    <col min="2839" max="2842" width="3.66666666666667" style="18" customWidth="1"/>
    <col min="2843" max="2843" width="4.66666666666667" style="18" customWidth="1"/>
    <col min="2844" max="2844" width="5.10833333333333" style="18" customWidth="1"/>
    <col min="2845" max="2845" width="4.55833333333333" style="18" customWidth="1"/>
    <col min="2846" max="3038" width="9.10833333333333" style="18"/>
    <col min="3039" max="3040" width="4.10833333333333" style="18" customWidth="1"/>
    <col min="3041" max="3055" width="4.66666666666667" style="18" customWidth="1"/>
    <col min="3056" max="3058" width="3.66666666666667" style="18" customWidth="1"/>
    <col min="3059" max="3059" width="4.33333333333333" style="18" customWidth="1"/>
    <col min="3060" max="3071" width="3.66666666666667" style="18" customWidth="1"/>
    <col min="3072" max="3072" width="5.44166666666667" style="18" customWidth="1"/>
    <col min="3073" max="3073" width="4.66666666666667" style="18" customWidth="1"/>
    <col min="3074" max="3074" width="3.66666666666667" style="18" customWidth="1"/>
    <col min="3075" max="3075" width="5.44166666666667" style="18" customWidth="1"/>
    <col min="3076" max="3076" width="4.66666666666667" style="18" customWidth="1"/>
    <col min="3077" max="3077" width="3.66666666666667" style="18" customWidth="1"/>
    <col min="3078" max="3078" width="5.44166666666667" style="18" customWidth="1"/>
    <col min="3079" max="3079" width="4.66666666666667" style="18" customWidth="1"/>
    <col min="3080" max="3080" width="3.66666666666667" style="18" customWidth="1"/>
    <col min="3081" max="3081" width="5.44166666666667" style="18" customWidth="1"/>
    <col min="3082" max="3082" width="4.66666666666667" style="18" customWidth="1"/>
    <col min="3083" max="3083" width="3.66666666666667" style="18" customWidth="1"/>
    <col min="3084" max="3084" width="5.44166666666667" style="18" customWidth="1"/>
    <col min="3085" max="3085" width="4.66666666666667" style="18" customWidth="1"/>
    <col min="3086" max="3086" width="3.66666666666667" style="18" customWidth="1"/>
    <col min="3087" max="3087" width="5.44166666666667" style="18" customWidth="1"/>
    <col min="3088" max="3088" width="4.66666666666667" style="18" customWidth="1"/>
    <col min="3089" max="3089" width="3.66666666666667" style="18" customWidth="1"/>
    <col min="3090" max="3090" width="5.44166666666667" style="18" customWidth="1"/>
    <col min="3091" max="3091" width="4.66666666666667" style="18" customWidth="1"/>
    <col min="3092" max="3094" width="4.10833333333333" style="18" customWidth="1"/>
    <col min="3095" max="3098" width="3.66666666666667" style="18" customWidth="1"/>
    <col min="3099" max="3099" width="4.66666666666667" style="18" customWidth="1"/>
    <col min="3100" max="3100" width="5.10833333333333" style="18" customWidth="1"/>
    <col min="3101" max="3101" width="4.55833333333333" style="18" customWidth="1"/>
    <col min="3102" max="3294" width="9.10833333333333" style="18"/>
    <col min="3295" max="3296" width="4.10833333333333" style="18" customWidth="1"/>
    <col min="3297" max="3311" width="4.66666666666667" style="18" customWidth="1"/>
    <col min="3312" max="3314" width="3.66666666666667" style="18" customWidth="1"/>
    <col min="3315" max="3315" width="4.33333333333333" style="18" customWidth="1"/>
    <col min="3316" max="3327" width="3.66666666666667" style="18" customWidth="1"/>
    <col min="3328" max="3328" width="5.44166666666667" style="18" customWidth="1"/>
    <col min="3329" max="3329" width="4.66666666666667" style="18" customWidth="1"/>
    <col min="3330" max="3330" width="3.66666666666667" style="18" customWidth="1"/>
    <col min="3331" max="3331" width="5.44166666666667" style="18" customWidth="1"/>
    <col min="3332" max="3332" width="4.66666666666667" style="18" customWidth="1"/>
    <col min="3333" max="3333" width="3.66666666666667" style="18" customWidth="1"/>
    <col min="3334" max="3334" width="5.44166666666667" style="18" customWidth="1"/>
    <col min="3335" max="3335" width="4.66666666666667" style="18" customWidth="1"/>
    <col min="3336" max="3336" width="3.66666666666667" style="18" customWidth="1"/>
    <col min="3337" max="3337" width="5.44166666666667" style="18" customWidth="1"/>
    <col min="3338" max="3338" width="4.66666666666667" style="18" customWidth="1"/>
    <col min="3339" max="3339" width="3.66666666666667" style="18" customWidth="1"/>
    <col min="3340" max="3340" width="5.44166666666667" style="18" customWidth="1"/>
    <col min="3341" max="3341" width="4.66666666666667" style="18" customWidth="1"/>
    <col min="3342" max="3342" width="3.66666666666667" style="18" customWidth="1"/>
    <col min="3343" max="3343" width="5.44166666666667" style="18" customWidth="1"/>
    <col min="3344" max="3344" width="4.66666666666667" style="18" customWidth="1"/>
    <col min="3345" max="3345" width="3.66666666666667" style="18" customWidth="1"/>
    <col min="3346" max="3346" width="5.44166666666667" style="18" customWidth="1"/>
    <col min="3347" max="3347" width="4.66666666666667" style="18" customWidth="1"/>
    <col min="3348" max="3350" width="4.10833333333333" style="18" customWidth="1"/>
    <col min="3351" max="3354" width="3.66666666666667" style="18" customWidth="1"/>
    <col min="3355" max="3355" width="4.66666666666667" style="18" customWidth="1"/>
    <col min="3356" max="3356" width="5.10833333333333" style="18" customWidth="1"/>
    <col min="3357" max="3357" width="4.55833333333333" style="18" customWidth="1"/>
    <col min="3358" max="3550" width="9.10833333333333" style="18"/>
    <col min="3551" max="3552" width="4.10833333333333" style="18" customWidth="1"/>
    <col min="3553" max="3567" width="4.66666666666667" style="18" customWidth="1"/>
    <col min="3568" max="3570" width="3.66666666666667" style="18" customWidth="1"/>
    <col min="3571" max="3571" width="4.33333333333333" style="18" customWidth="1"/>
    <col min="3572" max="3583" width="3.66666666666667" style="18" customWidth="1"/>
    <col min="3584" max="3584" width="5.44166666666667" style="18" customWidth="1"/>
    <col min="3585" max="3585" width="4.66666666666667" style="18" customWidth="1"/>
    <col min="3586" max="3586" width="3.66666666666667" style="18" customWidth="1"/>
    <col min="3587" max="3587" width="5.44166666666667" style="18" customWidth="1"/>
    <col min="3588" max="3588" width="4.66666666666667" style="18" customWidth="1"/>
    <col min="3589" max="3589" width="3.66666666666667" style="18" customWidth="1"/>
    <col min="3590" max="3590" width="5.44166666666667" style="18" customWidth="1"/>
    <col min="3591" max="3591" width="4.66666666666667" style="18" customWidth="1"/>
    <col min="3592" max="3592" width="3.66666666666667" style="18" customWidth="1"/>
    <col min="3593" max="3593" width="5.44166666666667" style="18" customWidth="1"/>
    <col min="3594" max="3594" width="4.66666666666667" style="18" customWidth="1"/>
    <col min="3595" max="3595" width="3.66666666666667" style="18" customWidth="1"/>
    <col min="3596" max="3596" width="5.44166666666667" style="18" customWidth="1"/>
    <col min="3597" max="3597" width="4.66666666666667" style="18" customWidth="1"/>
    <col min="3598" max="3598" width="3.66666666666667" style="18" customWidth="1"/>
    <col min="3599" max="3599" width="5.44166666666667" style="18" customWidth="1"/>
    <col min="3600" max="3600" width="4.66666666666667" style="18" customWidth="1"/>
    <col min="3601" max="3601" width="3.66666666666667" style="18" customWidth="1"/>
    <col min="3602" max="3602" width="5.44166666666667" style="18" customWidth="1"/>
    <col min="3603" max="3603" width="4.66666666666667" style="18" customWidth="1"/>
    <col min="3604" max="3606" width="4.10833333333333" style="18" customWidth="1"/>
    <col min="3607" max="3610" width="3.66666666666667" style="18" customWidth="1"/>
    <col min="3611" max="3611" width="4.66666666666667" style="18" customWidth="1"/>
    <col min="3612" max="3612" width="5.10833333333333" style="18" customWidth="1"/>
    <col min="3613" max="3613" width="4.55833333333333" style="18" customWidth="1"/>
    <col min="3614" max="3806" width="9.10833333333333" style="18"/>
    <col min="3807" max="3808" width="4.10833333333333" style="18" customWidth="1"/>
    <col min="3809" max="3823" width="4.66666666666667" style="18" customWidth="1"/>
    <col min="3824" max="3826" width="3.66666666666667" style="18" customWidth="1"/>
    <col min="3827" max="3827" width="4.33333333333333" style="18" customWidth="1"/>
    <col min="3828" max="3839" width="3.66666666666667" style="18" customWidth="1"/>
    <col min="3840" max="3840" width="5.44166666666667" style="18" customWidth="1"/>
    <col min="3841" max="3841" width="4.66666666666667" style="18" customWidth="1"/>
    <col min="3842" max="3842" width="3.66666666666667" style="18" customWidth="1"/>
    <col min="3843" max="3843" width="5.44166666666667" style="18" customWidth="1"/>
    <col min="3844" max="3844" width="4.66666666666667" style="18" customWidth="1"/>
    <col min="3845" max="3845" width="3.66666666666667" style="18" customWidth="1"/>
    <col min="3846" max="3846" width="5.44166666666667" style="18" customWidth="1"/>
    <col min="3847" max="3847" width="4.66666666666667" style="18" customWidth="1"/>
    <col min="3848" max="3848" width="3.66666666666667" style="18" customWidth="1"/>
    <col min="3849" max="3849" width="5.44166666666667" style="18" customWidth="1"/>
    <col min="3850" max="3850" width="4.66666666666667" style="18" customWidth="1"/>
    <col min="3851" max="3851" width="3.66666666666667" style="18" customWidth="1"/>
    <col min="3852" max="3852" width="5.44166666666667" style="18" customWidth="1"/>
    <col min="3853" max="3853" width="4.66666666666667" style="18" customWidth="1"/>
    <col min="3854" max="3854" width="3.66666666666667" style="18" customWidth="1"/>
    <col min="3855" max="3855" width="5.44166666666667" style="18" customWidth="1"/>
    <col min="3856" max="3856" width="4.66666666666667" style="18" customWidth="1"/>
    <col min="3857" max="3857" width="3.66666666666667" style="18" customWidth="1"/>
    <col min="3858" max="3858" width="5.44166666666667" style="18" customWidth="1"/>
    <col min="3859" max="3859" width="4.66666666666667" style="18" customWidth="1"/>
    <col min="3860" max="3862" width="4.10833333333333" style="18" customWidth="1"/>
    <col min="3863" max="3866" width="3.66666666666667" style="18" customWidth="1"/>
    <col min="3867" max="3867" width="4.66666666666667" style="18" customWidth="1"/>
    <col min="3868" max="3868" width="5.10833333333333" style="18" customWidth="1"/>
    <col min="3869" max="3869" width="4.55833333333333" style="18" customWidth="1"/>
    <col min="3870" max="4062" width="9.10833333333333" style="18"/>
    <col min="4063" max="4064" width="4.10833333333333" style="18" customWidth="1"/>
    <col min="4065" max="4079" width="4.66666666666667" style="18" customWidth="1"/>
    <col min="4080" max="4082" width="3.66666666666667" style="18" customWidth="1"/>
    <col min="4083" max="4083" width="4.33333333333333" style="18" customWidth="1"/>
    <col min="4084" max="4095" width="3.66666666666667" style="18" customWidth="1"/>
    <col min="4096" max="4096" width="5.44166666666667" style="18" customWidth="1"/>
    <col min="4097" max="4097" width="4.66666666666667" style="18" customWidth="1"/>
    <col min="4098" max="4098" width="3.66666666666667" style="18" customWidth="1"/>
    <col min="4099" max="4099" width="5.44166666666667" style="18" customWidth="1"/>
    <col min="4100" max="4100" width="4.66666666666667" style="18" customWidth="1"/>
    <col min="4101" max="4101" width="3.66666666666667" style="18" customWidth="1"/>
    <col min="4102" max="4102" width="5.44166666666667" style="18" customWidth="1"/>
    <col min="4103" max="4103" width="4.66666666666667" style="18" customWidth="1"/>
    <col min="4104" max="4104" width="3.66666666666667" style="18" customWidth="1"/>
    <col min="4105" max="4105" width="5.44166666666667" style="18" customWidth="1"/>
    <col min="4106" max="4106" width="4.66666666666667" style="18" customWidth="1"/>
    <col min="4107" max="4107" width="3.66666666666667" style="18" customWidth="1"/>
    <col min="4108" max="4108" width="5.44166666666667" style="18" customWidth="1"/>
    <col min="4109" max="4109" width="4.66666666666667" style="18" customWidth="1"/>
    <col min="4110" max="4110" width="3.66666666666667" style="18" customWidth="1"/>
    <col min="4111" max="4111" width="5.44166666666667" style="18" customWidth="1"/>
    <col min="4112" max="4112" width="4.66666666666667" style="18" customWidth="1"/>
    <col min="4113" max="4113" width="3.66666666666667" style="18" customWidth="1"/>
    <col min="4114" max="4114" width="5.44166666666667" style="18" customWidth="1"/>
    <col min="4115" max="4115" width="4.66666666666667" style="18" customWidth="1"/>
    <col min="4116" max="4118" width="4.10833333333333" style="18" customWidth="1"/>
    <col min="4119" max="4122" width="3.66666666666667" style="18" customWidth="1"/>
    <col min="4123" max="4123" width="4.66666666666667" style="18" customWidth="1"/>
    <col min="4124" max="4124" width="5.10833333333333" style="18" customWidth="1"/>
    <col min="4125" max="4125" width="4.55833333333333" style="18" customWidth="1"/>
    <col min="4126" max="4318" width="9.10833333333333" style="18"/>
    <col min="4319" max="4320" width="4.10833333333333" style="18" customWidth="1"/>
    <col min="4321" max="4335" width="4.66666666666667" style="18" customWidth="1"/>
    <col min="4336" max="4338" width="3.66666666666667" style="18" customWidth="1"/>
    <col min="4339" max="4339" width="4.33333333333333" style="18" customWidth="1"/>
    <col min="4340" max="4351" width="3.66666666666667" style="18" customWidth="1"/>
    <col min="4352" max="4352" width="5.44166666666667" style="18" customWidth="1"/>
    <col min="4353" max="4353" width="4.66666666666667" style="18" customWidth="1"/>
    <col min="4354" max="4354" width="3.66666666666667" style="18" customWidth="1"/>
    <col min="4355" max="4355" width="5.44166666666667" style="18" customWidth="1"/>
    <col min="4356" max="4356" width="4.66666666666667" style="18" customWidth="1"/>
    <col min="4357" max="4357" width="3.66666666666667" style="18" customWidth="1"/>
    <col min="4358" max="4358" width="5.44166666666667" style="18" customWidth="1"/>
    <col min="4359" max="4359" width="4.66666666666667" style="18" customWidth="1"/>
    <col min="4360" max="4360" width="3.66666666666667" style="18" customWidth="1"/>
    <col min="4361" max="4361" width="5.44166666666667" style="18" customWidth="1"/>
    <col min="4362" max="4362" width="4.66666666666667" style="18" customWidth="1"/>
    <col min="4363" max="4363" width="3.66666666666667" style="18" customWidth="1"/>
    <col min="4364" max="4364" width="5.44166666666667" style="18" customWidth="1"/>
    <col min="4365" max="4365" width="4.66666666666667" style="18" customWidth="1"/>
    <col min="4366" max="4366" width="3.66666666666667" style="18" customWidth="1"/>
    <col min="4367" max="4367" width="5.44166666666667" style="18" customWidth="1"/>
    <col min="4368" max="4368" width="4.66666666666667" style="18" customWidth="1"/>
    <col min="4369" max="4369" width="3.66666666666667" style="18" customWidth="1"/>
    <col min="4370" max="4370" width="5.44166666666667" style="18" customWidth="1"/>
    <col min="4371" max="4371" width="4.66666666666667" style="18" customWidth="1"/>
    <col min="4372" max="4374" width="4.10833333333333" style="18" customWidth="1"/>
    <col min="4375" max="4378" width="3.66666666666667" style="18" customWidth="1"/>
    <col min="4379" max="4379" width="4.66666666666667" style="18" customWidth="1"/>
    <col min="4380" max="4380" width="5.10833333333333" style="18" customWidth="1"/>
    <col min="4381" max="4381" width="4.55833333333333" style="18" customWidth="1"/>
    <col min="4382" max="4574" width="9.10833333333333" style="18"/>
    <col min="4575" max="4576" width="4.10833333333333" style="18" customWidth="1"/>
    <col min="4577" max="4591" width="4.66666666666667" style="18" customWidth="1"/>
    <col min="4592" max="4594" width="3.66666666666667" style="18" customWidth="1"/>
    <col min="4595" max="4595" width="4.33333333333333" style="18" customWidth="1"/>
    <col min="4596" max="4607" width="3.66666666666667" style="18" customWidth="1"/>
    <col min="4608" max="4608" width="5.44166666666667" style="18" customWidth="1"/>
    <col min="4609" max="4609" width="4.66666666666667" style="18" customWidth="1"/>
    <col min="4610" max="4610" width="3.66666666666667" style="18" customWidth="1"/>
    <col min="4611" max="4611" width="5.44166666666667" style="18" customWidth="1"/>
    <col min="4612" max="4612" width="4.66666666666667" style="18" customWidth="1"/>
    <col min="4613" max="4613" width="3.66666666666667" style="18" customWidth="1"/>
    <col min="4614" max="4614" width="5.44166666666667" style="18" customWidth="1"/>
    <col min="4615" max="4615" width="4.66666666666667" style="18" customWidth="1"/>
    <col min="4616" max="4616" width="3.66666666666667" style="18" customWidth="1"/>
    <col min="4617" max="4617" width="5.44166666666667" style="18" customWidth="1"/>
    <col min="4618" max="4618" width="4.66666666666667" style="18" customWidth="1"/>
    <col min="4619" max="4619" width="3.66666666666667" style="18" customWidth="1"/>
    <col min="4620" max="4620" width="5.44166666666667" style="18" customWidth="1"/>
    <col min="4621" max="4621" width="4.66666666666667" style="18" customWidth="1"/>
    <col min="4622" max="4622" width="3.66666666666667" style="18" customWidth="1"/>
    <col min="4623" max="4623" width="5.44166666666667" style="18" customWidth="1"/>
    <col min="4624" max="4624" width="4.66666666666667" style="18" customWidth="1"/>
    <col min="4625" max="4625" width="3.66666666666667" style="18" customWidth="1"/>
    <col min="4626" max="4626" width="5.44166666666667" style="18" customWidth="1"/>
    <col min="4627" max="4627" width="4.66666666666667" style="18" customWidth="1"/>
    <col min="4628" max="4630" width="4.10833333333333" style="18" customWidth="1"/>
    <col min="4631" max="4634" width="3.66666666666667" style="18" customWidth="1"/>
    <col min="4635" max="4635" width="4.66666666666667" style="18" customWidth="1"/>
    <col min="4636" max="4636" width="5.10833333333333" style="18" customWidth="1"/>
    <col min="4637" max="4637" width="4.55833333333333" style="18" customWidth="1"/>
    <col min="4638" max="4830" width="9.10833333333333" style="18"/>
    <col min="4831" max="4832" width="4.10833333333333" style="18" customWidth="1"/>
    <col min="4833" max="4847" width="4.66666666666667" style="18" customWidth="1"/>
    <col min="4848" max="4850" width="3.66666666666667" style="18" customWidth="1"/>
    <col min="4851" max="4851" width="4.33333333333333" style="18" customWidth="1"/>
    <col min="4852" max="4863" width="3.66666666666667" style="18" customWidth="1"/>
    <col min="4864" max="4864" width="5.44166666666667" style="18" customWidth="1"/>
    <col min="4865" max="4865" width="4.66666666666667" style="18" customWidth="1"/>
    <col min="4866" max="4866" width="3.66666666666667" style="18" customWidth="1"/>
    <col min="4867" max="4867" width="5.44166666666667" style="18" customWidth="1"/>
    <col min="4868" max="4868" width="4.66666666666667" style="18" customWidth="1"/>
    <col min="4869" max="4869" width="3.66666666666667" style="18" customWidth="1"/>
    <col min="4870" max="4870" width="5.44166666666667" style="18" customWidth="1"/>
    <col min="4871" max="4871" width="4.66666666666667" style="18" customWidth="1"/>
    <col min="4872" max="4872" width="3.66666666666667" style="18" customWidth="1"/>
    <col min="4873" max="4873" width="5.44166666666667" style="18" customWidth="1"/>
    <col min="4874" max="4874" width="4.66666666666667" style="18" customWidth="1"/>
    <col min="4875" max="4875" width="3.66666666666667" style="18" customWidth="1"/>
    <col min="4876" max="4876" width="5.44166666666667" style="18" customWidth="1"/>
    <col min="4877" max="4877" width="4.66666666666667" style="18" customWidth="1"/>
    <col min="4878" max="4878" width="3.66666666666667" style="18" customWidth="1"/>
    <col min="4879" max="4879" width="5.44166666666667" style="18" customWidth="1"/>
    <col min="4880" max="4880" width="4.66666666666667" style="18" customWidth="1"/>
    <col min="4881" max="4881" width="3.66666666666667" style="18" customWidth="1"/>
    <col min="4882" max="4882" width="5.44166666666667" style="18" customWidth="1"/>
    <col min="4883" max="4883" width="4.66666666666667" style="18" customWidth="1"/>
    <col min="4884" max="4886" width="4.10833333333333" style="18" customWidth="1"/>
    <col min="4887" max="4890" width="3.66666666666667" style="18" customWidth="1"/>
    <col min="4891" max="4891" width="4.66666666666667" style="18" customWidth="1"/>
    <col min="4892" max="4892" width="5.10833333333333" style="18" customWidth="1"/>
    <col min="4893" max="4893" width="4.55833333333333" style="18" customWidth="1"/>
    <col min="4894" max="5086" width="9.10833333333333" style="18"/>
    <col min="5087" max="5088" width="4.10833333333333" style="18" customWidth="1"/>
    <col min="5089" max="5103" width="4.66666666666667" style="18" customWidth="1"/>
    <col min="5104" max="5106" width="3.66666666666667" style="18" customWidth="1"/>
    <col min="5107" max="5107" width="4.33333333333333" style="18" customWidth="1"/>
    <col min="5108" max="5119" width="3.66666666666667" style="18" customWidth="1"/>
    <col min="5120" max="5120" width="5.44166666666667" style="18" customWidth="1"/>
    <col min="5121" max="5121" width="4.66666666666667" style="18" customWidth="1"/>
    <col min="5122" max="5122" width="3.66666666666667" style="18" customWidth="1"/>
    <col min="5123" max="5123" width="5.44166666666667" style="18" customWidth="1"/>
    <col min="5124" max="5124" width="4.66666666666667" style="18" customWidth="1"/>
    <col min="5125" max="5125" width="3.66666666666667" style="18" customWidth="1"/>
    <col min="5126" max="5126" width="5.44166666666667" style="18" customWidth="1"/>
    <col min="5127" max="5127" width="4.66666666666667" style="18" customWidth="1"/>
    <col min="5128" max="5128" width="3.66666666666667" style="18" customWidth="1"/>
    <col min="5129" max="5129" width="5.44166666666667" style="18" customWidth="1"/>
    <col min="5130" max="5130" width="4.66666666666667" style="18" customWidth="1"/>
    <col min="5131" max="5131" width="3.66666666666667" style="18" customWidth="1"/>
    <col min="5132" max="5132" width="5.44166666666667" style="18" customWidth="1"/>
    <col min="5133" max="5133" width="4.66666666666667" style="18" customWidth="1"/>
    <col min="5134" max="5134" width="3.66666666666667" style="18" customWidth="1"/>
    <col min="5135" max="5135" width="5.44166666666667" style="18" customWidth="1"/>
    <col min="5136" max="5136" width="4.66666666666667" style="18" customWidth="1"/>
    <col min="5137" max="5137" width="3.66666666666667" style="18" customWidth="1"/>
    <col min="5138" max="5138" width="5.44166666666667" style="18" customWidth="1"/>
    <col min="5139" max="5139" width="4.66666666666667" style="18" customWidth="1"/>
    <col min="5140" max="5142" width="4.10833333333333" style="18" customWidth="1"/>
    <col min="5143" max="5146" width="3.66666666666667" style="18" customWidth="1"/>
    <col min="5147" max="5147" width="4.66666666666667" style="18" customWidth="1"/>
    <col min="5148" max="5148" width="5.10833333333333" style="18" customWidth="1"/>
    <col min="5149" max="5149" width="4.55833333333333" style="18" customWidth="1"/>
    <col min="5150" max="5342" width="9.10833333333333" style="18"/>
    <col min="5343" max="5344" width="4.10833333333333" style="18" customWidth="1"/>
    <col min="5345" max="5359" width="4.66666666666667" style="18" customWidth="1"/>
    <col min="5360" max="5362" width="3.66666666666667" style="18" customWidth="1"/>
    <col min="5363" max="5363" width="4.33333333333333" style="18" customWidth="1"/>
    <col min="5364" max="5375" width="3.66666666666667" style="18" customWidth="1"/>
    <col min="5376" max="5376" width="5.44166666666667" style="18" customWidth="1"/>
    <col min="5377" max="5377" width="4.66666666666667" style="18" customWidth="1"/>
    <col min="5378" max="5378" width="3.66666666666667" style="18" customWidth="1"/>
    <col min="5379" max="5379" width="5.44166666666667" style="18" customWidth="1"/>
    <col min="5380" max="5380" width="4.66666666666667" style="18" customWidth="1"/>
    <col min="5381" max="5381" width="3.66666666666667" style="18" customWidth="1"/>
    <col min="5382" max="5382" width="5.44166666666667" style="18" customWidth="1"/>
    <col min="5383" max="5383" width="4.66666666666667" style="18" customWidth="1"/>
    <col min="5384" max="5384" width="3.66666666666667" style="18" customWidth="1"/>
    <col min="5385" max="5385" width="5.44166666666667" style="18" customWidth="1"/>
    <col min="5386" max="5386" width="4.66666666666667" style="18" customWidth="1"/>
    <col min="5387" max="5387" width="3.66666666666667" style="18" customWidth="1"/>
    <col min="5388" max="5388" width="5.44166666666667" style="18" customWidth="1"/>
    <col min="5389" max="5389" width="4.66666666666667" style="18" customWidth="1"/>
    <col min="5390" max="5390" width="3.66666666666667" style="18" customWidth="1"/>
    <col min="5391" max="5391" width="5.44166666666667" style="18" customWidth="1"/>
    <col min="5392" max="5392" width="4.66666666666667" style="18" customWidth="1"/>
    <col min="5393" max="5393" width="3.66666666666667" style="18" customWidth="1"/>
    <col min="5394" max="5394" width="5.44166666666667" style="18" customWidth="1"/>
    <col min="5395" max="5395" width="4.66666666666667" style="18" customWidth="1"/>
    <col min="5396" max="5398" width="4.10833333333333" style="18" customWidth="1"/>
    <col min="5399" max="5402" width="3.66666666666667" style="18" customWidth="1"/>
    <col min="5403" max="5403" width="4.66666666666667" style="18" customWidth="1"/>
    <col min="5404" max="5404" width="5.10833333333333" style="18" customWidth="1"/>
    <col min="5405" max="5405" width="4.55833333333333" style="18" customWidth="1"/>
    <col min="5406" max="5598" width="9.10833333333333" style="18"/>
    <col min="5599" max="5600" width="4.10833333333333" style="18" customWidth="1"/>
    <col min="5601" max="5615" width="4.66666666666667" style="18" customWidth="1"/>
    <col min="5616" max="5618" width="3.66666666666667" style="18" customWidth="1"/>
    <col min="5619" max="5619" width="4.33333333333333" style="18" customWidth="1"/>
    <col min="5620" max="5631" width="3.66666666666667" style="18" customWidth="1"/>
    <col min="5632" max="5632" width="5.44166666666667" style="18" customWidth="1"/>
    <col min="5633" max="5633" width="4.66666666666667" style="18" customWidth="1"/>
    <col min="5634" max="5634" width="3.66666666666667" style="18" customWidth="1"/>
    <col min="5635" max="5635" width="5.44166666666667" style="18" customWidth="1"/>
    <col min="5636" max="5636" width="4.66666666666667" style="18" customWidth="1"/>
    <col min="5637" max="5637" width="3.66666666666667" style="18" customWidth="1"/>
    <col min="5638" max="5638" width="5.44166666666667" style="18" customWidth="1"/>
    <col min="5639" max="5639" width="4.66666666666667" style="18" customWidth="1"/>
    <col min="5640" max="5640" width="3.66666666666667" style="18" customWidth="1"/>
    <col min="5641" max="5641" width="5.44166666666667" style="18" customWidth="1"/>
    <col min="5642" max="5642" width="4.66666666666667" style="18" customWidth="1"/>
    <col min="5643" max="5643" width="3.66666666666667" style="18" customWidth="1"/>
    <col min="5644" max="5644" width="5.44166666666667" style="18" customWidth="1"/>
    <col min="5645" max="5645" width="4.66666666666667" style="18" customWidth="1"/>
    <col min="5646" max="5646" width="3.66666666666667" style="18" customWidth="1"/>
    <col min="5647" max="5647" width="5.44166666666667" style="18" customWidth="1"/>
    <col min="5648" max="5648" width="4.66666666666667" style="18" customWidth="1"/>
    <col min="5649" max="5649" width="3.66666666666667" style="18" customWidth="1"/>
    <col min="5650" max="5650" width="5.44166666666667" style="18" customWidth="1"/>
    <col min="5651" max="5651" width="4.66666666666667" style="18" customWidth="1"/>
    <col min="5652" max="5654" width="4.10833333333333" style="18" customWidth="1"/>
    <col min="5655" max="5658" width="3.66666666666667" style="18" customWidth="1"/>
    <col min="5659" max="5659" width="4.66666666666667" style="18" customWidth="1"/>
    <col min="5660" max="5660" width="5.10833333333333" style="18" customWidth="1"/>
    <col min="5661" max="5661" width="4.55833333333333" style="18" customWidth="1"/>
    <col min="5662" max="5854" width="9.10833333333333" style="18"/>
    <col min="5855" max="5856" width="4.10833333333333" style="18" customWidth="1"/>
    <col min="5857" max="5871" width="4.66666666666667" style="18" customWidth="1"/>
    <col min="5872" max="5874" width="3.66666666666667" style="18" customWidth="1"/>
    <col min="5875" max="5875" width="4.33333333333333" style="18" customWidth="1"/>
    <col min="5876" max="5887" width="3.66666666666667" style="18" customWidth="1"/>
    <col min="5888" max="5888" width="5.44166666666667" style="18" customWidth="1"/>
    <col min="5889" max="5889" width="4.66666666666667" style="18" customWidth="1"/>
    <col min="5890" max="5890" width="3.66666666666667" style="18" customWidth="1"/>
    <col min="5891" max="5891" width="5.44166666666667" style="18" customWidth="1"/>
    <col min="5892" max="5892" width="4.66666666666667" style="18" customWidth="1"/>
    <col min="5893" max="5893" width="3.66666666666667" style="18" customWidth="1"/>
    <col min="5894" max="5894" width="5.44166666666667" style="18" customWidth="1"/>
    <col min="5895" max="5895" width="4.66666666666667" style="18" customWidth="1"/>
    <col min="5896" max="5896" width="3.66666666666667" style="18" customWidth="1"/>
    <col min="5897" max="5897" width="5.44166666666667" style="18" customWidth="1"/>
    <col min="5898" max="5898" width="4.66666666666667" style="18" customWidth="1"/>
    <col min="5899" max="5899" width="3.66666666666667" style="18" customWidth="1"/>
    <col min="5900" max="5900" width="5.44166666666667" style="18" customWidth="1"/>
    <col min="5901" max="5901" width="4.66666666666667" style="18" customWidth="1"/>
    <col min="5902" max="5902" width="3.66666666666667" style="18" customWidth="1"/>
    <col min="5903" max="5903" width="5.44166666666667" style="18" customWidth="1"/>
    <col min="5904" max="5904" width="4.66666666666667" style="18" customWidth="1"/>
    <col min="5905" max="5905" width="3.66666666666667" style="18" customWidth="1"/>
    <col min="5906" max="5906" width="5.44166666666667" style="18" customWidth="1"/>
    <col min="5907" max="5907" width="4.66666666666667" style="18" customWidth="1"/>
    <col min="5908" max="5910" width="4.10833333333333" style="18" customWidth="1"/>
    <col min="5911" max="5914" width="3.66666666666667" style="18" customWidth="1"/>
    <col min="5915" max="5915" width="4.66666666666667" style="18" customWidth="1"/>
    <col min="5916" max="5916" width="5.10833333333333" style="18" customWidth="1"/>
    <col min="5917" max="5917" width="4.55833333333333" style="18" customWidth="1"/>
    <col min="5918" max="6110" width="9.10833333333333" style="18"/>
    <col min="6111" max="6112" width="4.10833333333333" style="18" customWidth="1"/>
    <col min="6113" max="6127" width="4.66666666666667" style="18" customWidth="1"/>
    <col min="6128" max="6130" width="3.66666666666667" style="18" customWidth="1"/>
    <col min="6131" max="6131" width="4.33333333333333" style="18" customWidth="1"/>
    <col min="6132" max="6143" width="3.66666666666667" style="18" customWidth="1"/>
    <col min="6144" max="6144" width="5.44166666666667" style="18" customWidth="1"/>
    <col min="6145" max="6145" width="4.66666666666667" style="18" customWidth="1"/>
    <col min="6146" max="6146" width="3.66666666666667" style="18" customWidth="1"/>
    <col min="6147" max="6147" width="5.44166666666667" style="18" customWidth="1"/>
    <col min="6148" max="6148" width="4.66666666666667" style="18" customWidth="1"/>
    <col min="6149" max="6149" width="3.66666666666667" style="18" customWidth="1"/>
    <col min="6150" max="6150" width="5.44166666666667" style="18" customWidth="1"/>
    <col min="6151" max="6151" width="4.66666666666667" style="18" customWidth="1"/>
    <col min="6152" max="6152" width="3.66666666666667" style="18" customWidth="1"/>
    <col min="6153" max="6153" width="5.44166666666667" style="18" customWidth="1"/>
    <col min="6154" max="6154" width="4.66666666666667" style="18" customWidth="1"/>
    <col min="6155" max="6155" width="3.66666666666667" style="18" customWidth="1"/>
    <col min="6156" max="6156" width="5.44166666666667" style="18" customWidth="1"/>
    <col min="6157" max="6157" width="4.66666666666667" style="18" customWidth="1"/>
    <col min="6158" max="6158" width="3.66666666666667" style="18" customWidth="1"/>
    <col min="6159" max="6159" width="5.44166666666667" style="18" customWidth="1"/>
    <col min="6160" max="6160" width="4.66666666666667" style="18" customWidth="1"/>
    <col min="6161" max="6161" width="3.66666666666667" style="18" customWidth="1"/>
    <col min="6162" max="6162" width="5.44166666666667" style="18" customWidth="1"/>
    <col min="6163" max="6163" width="4.66666666666667" style="18" customWidth="1"/>
    <col min="6164" max="6166" width="4.10833333333333" style="18" customWidth="1"/>
    <col min="6167" max="6170" width="3.66666666666667" style="18" customWidth="1"/>
    <col min="6171" max="6171" width="4.66666666666667" style="18" customWidth="1"/>
    <col min="6172" max="6172" width="5.10833333333333" style="18" customWidth="1"/>
    <col min="6173" max="6173" width="4.55833333333333" style="18" customWidth="1"/>
    <col min="6174" max="6366" width="9.10833333333333" style="18"/>
    <col min="6367" max="6368" width="4.10833333333333" style="18" customWidth="1"/>
    <col min="6369" max="6383" width="4.66666666666667" style="18" customWidth="1"/>
    <col min="6384" max="6386" width="3.66666666666667" style="18" customWidth="1"/>
    <col min="6387" max="6387" width="4.33333333333333" style="18" customWidth="1"/>
    <col min="6388" max="6399" width="3.66666666666667" style="18" customWidth="1"/>
    <col min="6400" max="6400" width="5.44166666666667" style="18" customWidth="1"/>
    <col min="6401" max="6401" width="4.66666666666667" style="18" customWidth="1"/>
    <col min="6402" max="6402" width="3.66666666666667" style="18" customWidth="1"/>
    <col min="6403" max="6403" width="5.44166666666667" style="18" customWidth="1"/>
    <col min="6404" max="6404" width="4.66666666666667" style="18" customWidth="1"/>
    <col min="6405" max="6405" width="3.66666666666667" style="18" customWidth="1"/>
    <col min="6406" max="6406" width="5.44166666666667" style="18" customWidth="1"/>
    <col min="6407" max="6407" width="4.66666666666667" style="18" customWidth="1"/>
    <col min="6408" max="6408" width="3.66666666666667" style="18" customWidth="1"/>
    <col min="6409" max="6409" width="5.44166666666667" style="18" customWidth="1"/>
    <col min="6410" max="6410" width="4.66666666666667" style="18" customWidth="1"/>
    <col min="6411" max="6411" width="3.66666666666667" style="18" customWidth="1"/>
    <col min="6412" max="6412" width="5.44166666666667" style="18" customWidth="1"/>
    <col min="6413" max="6413" width="4.66666666666667" style="18" customWidth="1"/>
    <col min="6414" max="6414" width="3.66666666666667" style="18" customWidth="1"/>
    <col min="6415" max="6415" width="5.44166666666667" style="18" customWidth="1"/>
    <col min="6416" max="6416" width="4.66666666666667" style="18" customWidth="1"/>
    <col min="6417" max="6417" width="3.66666666666667" style="18" customWidth="1"/>
    <col min="6418" max="6418" width="5.44166666666667" style="18" customWidth="1"/>
    <col min="6419" max="6419" width="4.66666666666667" style="18" customWidth="1"/>
    <col min="6420" max="6422" width="4.10833333333333" style="18" customWidth="1"/>
    <col min="6423" max="6426" width="3.66666666666667" style="18" customWidth="1"/>
    <col min="6427" max="6427" width="4.66666666666667" style="18" customWidth="1"/>
    <col min="6428" max="6428" width="5.10833333333333" style="18" customWidth="1"/>
    <col min="6429" max="6429" width="4.55833333333333" style="18" customWidth="1"/>
    <col min="6430" max="6622" width="9.10833333333333" style="18"/>
    <col min="6623" max="6624" width="4.10833333333333" style="18" customWidth="1"/>
    <col min="6625" max="6639" width="4.66666666666667" style="18" customWidth="1"/>
    <col min="6640" max="6642" width="3.66666666666667" style="18" customWidth="1"/>
    <col min="6643" max="6643" width="4.33333333333333" style="18" customWidth="1"/>
    <col min="6644" max="6655" width="3.66666666666667" style="18" customWidth="1"/>
    <col min="6656" max="6656" width="5.44166666666667" style="18" customWidth="1"/>
    <col min="6657" max="6657" width="4.66666666666667" style="18" customWidth="1"/>
    <col min="6658" max="6658" width="3.66666666666667" style="18" customWidth="1"/>
    <col min="6659" max="6659" width="5.44166666666667" style="18" customWidth="1"/>
    <col min="6660" max="6660" width="4.66666666666667" style="18" customWidth="1"/>
    <col min="6661" max="6661" width="3.66666666666667" style="18" customWidth="1"/>
    <col min="6662" max="6662" width="5.44166666666667" style="18" customWidth="1"/>
    <col min="6663" max="6663" width="4.66666666666667" style="18" customWidth="1"/>
    <col min="6664" max="6664" width="3.66666666666667" style="18" customWidth="1"/>
    <col min="6665" max="6665" width="5.44166666666667" style="18" customWidth="1"/>
    <col min="6666" max="6666" width="4.66666666666667" style="18" customWidth="1"/>
    <col min="6667" max="6667" width="3.66666666666667" style="18" customWidth="1"/>
    <col min="6668" max="6668" width="5.44166666666667" style="18" customWidth="1"/>
    <col min="6669" max="6669" width="4.66666666666667" style="18" customWidth="1"/>
    <col min="6670" max="6670" width="3.66666666666667" style="18" customWidth="1"/>
    <col min="6671" max="6671" width="5.44166666666667" style="18" customWidth="1"/>
    <col min="6672" max="6672" width="4.66666666666667" style="18" customWidth="1"/>
    <col min="6673" max="6673" width="3.66666666666667" style="18" customWidth="1"/>
    <col min="6674" max="6674" width="5.44166666666667" style="18" customWidth="1"/>
    <col min="6675" max="6675" width="4.66666666666667" style="18" customWidth="1"/>
    <col min="6676" max="6678" width="4.10833333333333" style="18" customWidth="1"/>
    <col min="6679" max="6682" width="3.66666666666667" style="18" customWidth="1"/>
    <col min="6683" max="6683" width="4.66666666666667" style="18" customWidth="1"/>
    <col min="6684" max="6684" width="5.10833333333333" style="18" customWidth="1"/>
    <col min="6685" max="6685" width="4.55833333333333" style="18" customWidth="1"/>
    <col min="6686" max="6878" width="9.10833333333333" style="18"/>
    <col min="6879" max="6880" width="4.10833333333333" style="18" customWidth="1"/>
    <col min="6881" max="6895" width="4.66666666666667" style="18" customWidth="1"/>
    <col min="6896" max="6898" width="3.66666666666667" style="18" customWidth="1"/>
    <col min="6899" max="6899" width="4.33333333333333" style="18" customWidth="1"/>
    <col min="6900" max="6911" width="3.66666666666667" style="18" customWidth="1"/>
    <col min="6912" max="6912" width="5.44166666666667" style="18" customWidth="1"/>
    <col min="6913" max="6913" width="4.66666666666667" style="18" customWidth="1"/>
    <col min="6914" max="6914" width="3.66666666666667" style="18" customWidth="1"/>
    <col min="6915" max="6915" width="5.44166666666667" style="18" customWidth="1"/>
    <col min="6916" max="6916" width="4.66666666666667" style="18" customWidth="1"/>
    <col min="6917" max="6917" width="3.66666666666667" style="18" customWidth="1"/>
    <col min="6918" max="6918" width="5.44166666666667" style="18" customWidth="1"/>
    <col min="6919" max="6919" width="4.66666666666667" style="18" customWidth="1"/>
    <col min="6920" max="6920" width="3.66666666666667" style="18" customWidth="1"/>
    <col min="6921" max="6921" width="5.44166666666667" style="18" customWidth="1"/>
    <col min="6922" max="6922" width="4.66666666666667" style="18" customWidth="1"/>
    <col min="6923" max="6923" width="3.66666666666667" style="18" customWidth="1"/>
    <col min="6924" max="6924" width="5.44166666666667" style="18" customWidth="1"/>
    <col min="6925" max="6925" width="4.66666666666667" style="18" customWidth="1"/>
    <col min="6926" max="6926" width="3.66666666666667" style="18" customWidth="1"/>
    <col min="6927" max="6927" width="5.44166666666667" style="18" customWidth="1"/>
    <col min="6928" max="6928" width="4.66666666666667" style="18" customWidth="1"/>
    <col min="6929" max="6929" width="3.66666666666667" style="18" customWidth="1"/>
    <col min="6930" max="6930" width="5.44166666666667" style="18" customWidth="1"/>
    <col min="6931" max="6931" width="4.66666666666667" style="18" customWidth="1"/>
    <col min="6932" max="6934" width="4.10833333333333" style="18" customWidth="1"/>
    <col min="6935" max="6938" width="3.66666666666667" style="18" customWidth="1"/>
    <col min="6939" max="6939" width="4.66666666666667" style="18" customWidth="1"/>
    <col min="6940" max="6940" width="5.10833333333333" style="18" customWidth="1"/>
    <col min="6941" max="6941" width="4.55833333333333" style="18" customWidth="1"/>
    <col min="6942" max="7134" width="9.10833333333333" style="18"/>
    <col min="7135" max="7136" width="4.10833333333333" style="18" customWidth="1"/>
    <col min="7137" max="7151" width="4.66666666666667" style="18" customWidth="1"/>
    <col min="7152" max="7154" width="3.66666666666667" style="18" customWidth="1"/>
    <col min="7155" max="7155" width="4.33333333333333" style="18" customWidth="1"/>
    <col min="7156" max="7167" width="3.66666666666667" style="18" customWidth="1"/>
    <col min="7168" max="7168" width="5.44166666666667" style="18" customWidth="1"/>
    <col min="7169" max="7169" width="4.66666666666667" style="18" customWidth="1"/>
    <col min="7170" max="7170" width="3.66666666666667" style="18" customWidth="1"/>
    <col min="7171" max="7171" width="5.44166666666667" style="18" customWidth="1"/>
    <col min="7172" max="7172" width="4.66666666666667" style="18" customWidth="1"/>
    <col min="7173" max="7173" width="3.66666666666667" style="18" customWidth="1"/>
    <col min="7174" max="7174" width="5.44166666666667" style="18" customWidth="1"/>
    <col min="7175" max="7175" width="4.66666666666667" style="18" customWidth="1"/>
    <col min="7176" max="7176" width="3.66666666666667" style="18" customWidth="1"/>
    <col min="7177" max="7177" width="5.44166666666667" style="18" customWidth="1"/>
    <col min="7178" max="7178" width="4.66666666666667" style="18" customWidth="1"/>
    <col min="7179" max="7179" width="3.66666666666667" style="18" customWidth="1"/>
    <col min="7180" max="7180" width="5.44166666666667" style="18" customWidth="1"/>
    <col min="7181" max="7181" width="4.66666666666667" style="18" customWidth="1"/>
    <col min="7182" max="7182" width="3.66666666666667" style="18" customWidth="1"/>
    <col min="7183" max="7183" width="5.44166666666667" style="18" customWidth="1"/>
    <col min="7184" max="7184" width="4.66666666666667" style="18" customWidth="1"/>
    <col min="7185" max="7185" width="3.66666666666667" style="18" customWidth="1"/>
    <col min="7186" max="7186" width="5.44166666666667" style="18" customWidth="1"/>
    <col min="7187" max="7187" width="4.66666666666667" style="18" customWidth="1"/>
    <col min="7188" max="7190" width="4.10833333333333" style="18" customWidth="1"/>
    <col min="7191" max="7194" width="3.66666666666667" style="18" customWidth="1"/>
    <col min="7195" max="7195" width="4.66666666666667" style="18" customWidth="1"/>
    <col min="7196" max="7196" width="5.10833333333333" style="18" customWidth="1"/>
    <col min="7197" max="7197" width="4.55833333333333" style="18" customWidth="1"/>
    <col min="7198" max="7390" width="9.10833333333333" style="18"/>
    <col min="7391" max="7392" width="4.10833333333333" style="18" customWidth="1"/>
    <col min="7393" max="7407" width="4.66666666666667" style="18" customWidth="1"/>
    <col min="7408" max="7410" width="3.66666666666667" style="18" customWidth="1"/>
    <col min="7411" max="7411" width="4.33333333333333" style="18" customWidth="1"/>
    <col min="7412" max="7423" width="3.66666666666667" style="18" customWidth="1"/>
    <col min="7424" max="7424" width="5.44166666666667" style="18" customWidth="1"/>
    <col min="7425" max="7425" width="4.66666666666667" style="18" customWidth="1"/>
    <col min="7426" max="7426" width="3.66666666666667" style="18" customWidth="1"/>
    <col min="7427" max="7427" width="5.44166666666667" style="18" customWidth="1"/>
    <col min="7428" max="7428" width="4.66666666666667" style="18" customWidth="1"/>
    <col min="7429" max="7429" width="3.66666666666667" style="18" customWidth="1"/>
    <col min="7430" max="7430" width="5.44166666666667" style="18" customWidth="1"/>
    <col min="7431" max="7431" width="4.66666666666667" style="18" customWidth="1"/>
    <col min="7432" max="7432" width="3.66666666666667" style="18" customWidth="1"/>
    <col min="7433" max="7433" width="5.44166666666667" style="18" customWidth="1"/>
    <col min="7434" max="7434" width="4.66666666666667" style="18" customWidth="1"/>
    <col min="7435" max="7435" width="3.66666666666667" style="18" customWidth="1"/>
    <col min="7436" max="7436" width="5.44166666666667" style="18" customWidth="1"/>
    <col min="7437" max="7437" width="4.66666666666667" style="18" customWidth="1"/>
    <col min="7438" max="7438" width="3.66666666666667" style="18" customWidth="1"/>
    <col min="7439" max="7439" width="5.44166666666667" style="18" customWidth="1"/>
    <col min="7440" max="7440" width="4.66666666666667" style="18" customWidth="1"/>
    <col min="7441" max="7441" width="3.66666666666667" style="18" customWidth="1"/>
    <col min="7442" max="7442" width="5.44166666666667" style="18" customWidth="1"/>
    <col min="7443" max="7443" width="4.66666666666667" style="18" customWidth="1"/>
    <col min="7444" max="7446" width="4.10833333333333" style="18" customWidth="1"/>
    <col min="7447" max="7450" width="3.66666666666667" style="18" customWidth="1"/>
    <col min="7451" max="7451" width="4.66666666666667" style="18" customWidth="1"/>
    <col min="7452" max="7452" width="5.10833333333333" style="18" customWidth="1"/>
    <col min="7453" max="7453" width="4.55833333333333" style="18" customWidth="1"/>
    <col min="7454" max="7646" width="9.10833333333333" style="18"/>
    <col min="7647" max="7648" width="4.10833333333333" style="18" customWidth="1"/>
    <col min="7649" max="7663" width="4.66666666666667" style="18" customWidth="1"/>
    <col min="7664" max="7666" width="3.66666666666667" style="18" customWidth="1"/>
    <col min="7667" max="7667" width="4.33333333333333" style="18" customWidth="1"/>
    <col min="7668" max="7679" width="3.66666666666667" style="18" customWidth="1"/>
    <col min="7680" max="7680" width="5.44166666666667" style="18" customWidth="1"/>
    <col min="7681" max="7681" width="4.66666666666667" style="18" customWidth="1"/>
    <col min="7682" max="7682" width="3.66666666666667" style="18" customWidth="1"/>
    <col min="7683" max="7683" width="5.44166666666667" style="18" customWidth="1"/>
    <col min="7684" max="7684" width="4.66666666666667" style="18" customWidth="1"/>
    <col min="7685" max="7685" width="3.66666666666667" style="18" customWidth="1"/>
    <col min="7686" max="7686" width="5.44166666666667" style="18" customWidth="1"/>
    <col min="7687" max="7687" width="4.66666666666667" style="18" customWidth="1"/>
    <col min="7688" max="7688" width="3.66666666666667" style="18" customWidth="1"/>
    <col min="7689" max="7689" width="5.44166666666667" style="18" customWidth="1"/>
    <col min="7690" max="7690" width="4.66666666666667" style="18" customWidth="1"/>
    <col min="7691" max="7691" width="3.66666666666667" style="18" customWidth="1"/>
    <col min="7692" max="7692" width="5.44166666666667" style="18" customWidth="1"/>
    <col min="7693" max="7693" width="4.66666666666667" style="18" customWidth="1"/>
    <col min="7694" max="7694" width="3.66666666666667" style="18" customWidth="1"/>
    <col min="7695" max="7695" width="5.44166666666667" style="18" customWidth="1"/>
    <col min="7696" max="7696" width="4.66666666666667" style="18" customWidth="1"/>
    <col min="7697" max="7697" width="3.66666666666667" style="18" customWidth="1"/>
    <col min="7698" max="7698" width="5.44166666666667" style="18" customWidth="1"/>
    <col min="7699" max="7699" width="4.66666666666667" style="18" customWidth="1"/>
    <col min="7700" max="7702" width="4.10833333333333" style="18" customWidth="1"/>
    <col min="7703" max="7706" width="3.66666666666667" style="18" customWidth="1"/>
    <col min="7707" max="7707" width="4.66666666666667" style="18" customWidth="1"/>
    <col min="7708" max="7708" width="5.10833333333333" style="18" customWidth="1"/>
    <col min="7709" max="7709" width="4.55833333333333" style="18" customWidth="1"/>
    <col min="7710" max="7902" width="9.10833333333333" style="18"/>
    <col min="7903" max="7904" width="4.10833333333333" style="18" customWidth="1"/>
    <col min="7905" max="7919" width="4.66666666666667" style="18" customWidth="1"/>
    <col min="7920" max="7922" width="3.66666666666667" style="18" customWidth="1"/>
    <col min="7923" max="7923" width="4.33333333333333" style="18" customWidth="1"/>
    <col min="7924" max="7935" width="3.66666666666667" style="18" customWidth="1"/>
    <col min="7936" max="7936" width="5.44166666666667" style="18" customWidth="1"/>
    <col min="7937" max="7937" width="4.66666666666667" style="18" customWidth="1"/>
    <col min="7938" max="7938" width="3.66666666666667" style="18" customWidth="1"/>
    <col min="7939" max="7939" width="5.44166666666667" style="18" customWidth="1"/>
    <col min="7940" max="7940" width="4.66666666666667" style="18" customWidth="1"/>
    <col min="7941" max="7941" width="3.66666666666667" style="18" customWidth="1"/>
    <col min="7942" max="7942" width="5.44166666666667" style="18" customWidth="1"/>
    <col min="7943" max="7943" width="4.66666666666667" style="18" customWidth="1"/>
    <col min="7944" max="7944" width="3.66666666666667" style="18" customWidth="1"/>
    <col min="7945" max="7945" width="5.44166666666667" style="18" customWidth="1"/>
    <col min="7946" max="7946" width="4.66666666666667" style="18" customWidth="1"/>
    <col min="7947" max="7947" width="3.66666666666667" style="18" customWidth="1"/>
    <col min="7948" max="7948" width="5.44166666666667" style="18" customWidth="1"/>
    <col min="7949" max="7949" width="4.66666666666667" style="18" customWidth="1"/>
    <col min="7950" max="7950" width="3.66666666666667" style="18" customWidth="1"/>
    <col min="7951" max="7951" width="5.44166666666667" style="18" customWidth="1"/>
    <col min="7952" max="7952" width="4.66666666666667" style="18" customWidth="1"/>
    <col min="7953" max="7953" width="3.66666666666667" style="18" customWidth="1"/>
    <col min="7954" max="7954" width="5.44166666666667" style="18" customWidth="1"/>
    <col min="7955" max="7955" width="4.66666666666667" style="18" customWidth="1"/>
    <col min="7956" max="7958" width="4.10833333333333" style="18" customWidth="1"/>
    <col min="7959" max="7962" width="3.66666666666667" style="18" customWidth="1"/>
    <col min="7963" max="7963" width="4.66666666666667" style="18" customWidth="1"/>
    <col min="7964" max="7964" width="5.10833333333333" style="18" customWidth="1"/>
    <col min="7965" max="7965" width="4.55833333333333" style="18" customWidth="1"/>
    <col min="7966" max="8158" width="9.10833333333333" style="18"/>
    <col min="8159" max="8160" width="4.10833333333333" style="18" customWidth="1"/>
    <col min="8161" max="8175" width="4.66666666666667" style="18" customWidth="1"/>
    <col min="8176" max="8178" width="3.66666666666667" style="18" customWidth="1"/>
    <col min="8179" max="8179" width="4.33333333333333" style="18" customWidth="1"/>
    <col min="8180" max="8191" width="3.66666666666667" style="18" customWidth="1"/>
    <col min="8192" max="8192" width="5.44166666666667" style="18" customWidth="1"/>
    <col min="8193" max="8193" width="4.66666666666667" style="18" customWidth="1"/>
    <col min="8194" max="8194" width="3.66666666666667" style="18" customWidth="1"/>
    <col min="8195" max="8195" width="5.44166666666667" style="18" customWidth="1"/>
    <col min="8196" max="8196" width="4.66666666666667" style="18" customWidth="1"/>
    <col min="8197" max="8197" width="3.66666666666667" style="18" customWidth="1"/>
    <col min="8198" max="8198" width="5.44166666666667" style="18" customWidth="1"/>
    <col min="8199" max="8199" width="4.66666666666667" style="18" customWidth="1"/>
    <col min="8200" max="8200" width="3.66666666666667" style="18" customWidth="1"/>
    <col min="8201" max="8201" width="5.44166666666667" style="18" customWidth="1"/>
    <col min="8202" max="8202" width="4.66666666666667" style="18" customWidth="1"/>
    <col min="8203" max="8203" width="3.66666666666667" style="18" customWidth="1"/>
    <col min="8204" max="8204" width="5.44166666666667" style="18" customWidth="1"/>
    <col min="8205" max="8205" width="4.66666666666667" style="18" customWidth="1"/>
    <col min="8206" max="8206" width="3.66666666666667" style="18" customWidth="1"/>
    <col min="8207" max="8207" width="5.44166666666667" style="18" customWidth="1"/>
    <col min="8208" max="8208" width="4.66666666666667" style="18" customWidth="1"/>
    <col min="8209" max="8209" width="3.66666666666667" style="18" customWidth="1"/>
    <col min="8210" max="8210" width="5.44166666666667" style="18" customWidth="1"/>
    <col min="8211" max="8211" width="4.66666666666667" style="18" customWidth="1"/>
    <col min="8212" max="8214" width="4.10833333333333" style="18" customWidth="1"/>
    <col min="8215" max="8218" width="3.66666666666667" style="18" customWidth="1"/>
    <col min="8219" max="8219" width="4.66666666666667" style="18" customWidth="1"/>
    <col min="8220" max="8220" width="5.10833333333333" style="18" customWidth="1"/>
    <col min="8221" max="8221" width="4.55833333333333" style="18" customWidth="1"/>
    <col min="8222" max="8414" width="9.10833333333333" style="18"/>
    <col min="8415" max="8416" width="4.10833333333333" style="18" customWidth="1"/>
    <col min="8417" max="8431" width="4.66666666666667" style="18" customWidth="1"/>
    <col min="8432" max="8434" width="3.66666666666667" style="18" customWidth="1"/>
    <col min="8435" max="8435" width="4.33333333333333" style="18" customWidth="1"/>
    <col min="8436" max="8447" width="3.66666666666667" style="18" customWidth="1"/>
    <col min="8448" max="8448" width="5.44166666666667" style="18" customWidth="1"/>
    <col min="8449" max="8449" width="4.66666666666667" style="18" customWidth="1"/>
    <col min="8450" max="8450" width="3.66666666666667" style="18" customWidth="1"/>
    <col min="8451" max="8451" width="5.44166666666667" style="18" customWidth="1"/>
    <col min="8452" max="8452" width="4.66666666666667" style="18" customWidth="1"/>
    <col min="8453" max="8453" width="3.66666666666667" style="18" customWidth="1"/>
    <col min="8454" max="8454" width="5.44166666666667" style="18" customWidth="1"/>
    <col min="8455" max="8455" width="4.66666666666667" style="18" customWidth="1"/>
    <col min="8456" max="8456" width="3.66666666666667" style="18" customWidth="1"/>
    <col min="8457" max="8457" width="5.44166666666667" style="18" customWidth="1"/>
    <col min="8458" max="8458" width="4.66666666666667" style="18" customWidth="1"/>
    <col min="8459" max="8459" width="3.66666666666667" style="18" customWidth="1"/>
    <col min="8460" max="8460" width="5.44166666666667" style="18" customWidth="1"/>
    <col min="8461" max="8461" width="4.66666666666667" style="18" customWidth="1"/>
    <col min="8462" max="8462" width="3.66666666666667" style="18" customWidth="1"/>
    <col min="8463" max="8463" width="5.44166666666667" style="18" customWidth="1"/>
    <col min="8464" max="8464" width="4.66666666666667" style="18" customWidth="1"/>
    <col min="8465" max="8465" width="3.66666666666667" style="18" customWidth="1"/>
    <col min="8466" max="8466" width="5.44166666666667" style="18" customWidth="1"/>
    <col min="8467" max="8467" width="4.66666666666667" style="18" customWidth="1"/>
    <col min="8468" max="8470" width="4.10833333333333" style="18" customWidth="1"/>
    <col min="8471" max="8474" width="3.66666666666667" style="18" customWidth="1"/>
    <col min="8475" max="8475" width="4.66666666666667" style="18" customWidth="1"/>
    <col min="8476" max="8476" width="5.10833333333333" style="18" customWidth="1"/>
    <col min="8477" max="8477" width="4.55833333333333" style="18" customWidth="1"/>
    <col min="8478" max="8670" width="9.10833333333333" style="18"/>
    <col min="8671" max="8672" width="4.10833333333333" style="18" customWidth="1"/>
    <col min="8673" max="8687" width="4.66666666666667" style="18" customWidth="1"/>
    <col min="8688" max="8690" width="3.66666666666667" style="18" customWidth="1"/>
    <col min="8691" max="8691" width="4.33333333333333" style="18" customWidth="1"/>
    <col min="8692" max="8703" width="3.66666666666667" style="18" customWidth="1"/>
    <col min="8704" max="8704" width="5.44166666666667" style="18" customWidth="1"/>
    <col min="8705" max="8705" width="4.66666666666667" style="18" customWidth="1"/>
    <col min="8706" max="8706" width="3.66666666666667" style="18" customWidth="1"/>
    <col min="8707" max="8707" width="5.44166666666667" style="18" customWidth="1"/>
    <col min="8708" max="8708" width="4.66666666666667" style="18" customWidth="1"/>
    <col min="8709" max="8709" width="3.66666666666667" style="18" customWidth="1"/>
    <col min="8710" max="8710" width="5.44166666666667" style="18" customWidth="1"/>
    <col min="8711" max="8711" width="4.66666666666667" style="18" customWidth="1"/>
    <col min="8712" max="8712" width="3.66666666666667" style="18" customWidth="1"/>
    <col min="8713" max="8713" width="5.44166666666667" style="18" customWidth="1"/>
    <col min="8714" max="8714" width="4.66666666666667" style="18" customWidth="1"/>
    <col min="8715" max="8715" width="3.66666666666667" style="18" customWidth="1"/>
    <col min="8716" max="8716" width="5.44166666666667" style="18" customWidth="1"/>
    <col min="8717" max="8717" width="4.66666666666667" style="18" customWidth="1"/>
    <col min="8718" max="8718" width="3.66666666666667" style="18" customWidth="1"/>
    <col min="8719" max="8719" width="5.44166666666667" style="18" customWidth="1"/>
    <col min="8720" max="8720" width="4.66666666666667" style="18" customWidth="1"/>
    <col min="8721" max="8721" width="3.66666666666667" style="18" customWidth="1"/>
    <col min="8722" max="8722" width="5.44166666666667" style="18" customWidth="1"/>
    <col min="8723" max="8723" width="4.66666666666667" style="18" customWidth="1"/>
    <col min="8724" max="8726" width="4.10833333333333" style="18" customWidth="1"/>
    <col min="8727" max="8730" width="3.66666666666667" style="18" customWidth="1"/>
    <col min="8731" max="8731" width="4.66666666666667" style="18" customWidth="1"/>
    <col min="8732" max="8732" width="5.10833333333333" style="18" customWidth="1"/>
    <col min="8733" max="8733" width="4.55833333333333" style="18" customWidth="1"/>
    <col min="8734" max="8926" width="9.10833333333333" style="18"/>
    <col min="8927" max="8928" width="4.10833333333333" style="18" customWidth="1"/>
    <col min="8929" max="8943" width="4.66666666666667" style="18" customWidth="1"/>
    <col min="8944" max="8946" width="3.66666666666667" style="18" customWidth="1"/>
    <col min="8947" max="8947" width="4.33333333333333" style="18" customWidth="1"/>
    <col min="8948" max="8959" width="3.66666666666667" style="18" customWidth="1"/>
    <col min="8960" max="8960" width="5.44166666666667" style="18" customWidth="1"/>
    <col min="8961" max="8961" width="4.66666666666667" style="18" customWidth="1"/>
    <col min="8962" max="8962" width="3.66666666666667" style="18" customWidth="1"/>
    <col min="8963" max="8963" width="5.44166666666667" style="18" customWidth="1"/>
    <col min="8964" max="8964" width="4.66666666666667" style="18" customWidth="1"/>
    <col min="8965" max="8965" width="3.66666666666667" style="18" customWidth="1"/>
    <col min="8966" max="8966" width="5.44166666666667" style="18" customWidth="1"/>
    <col min="8967" max="8967" width="4.66666666666667" style="18" customWidth="1"/>
    <col min="8968" max="8968" width="3.66666666666667" style="18" customWidth="1"/>
    <col min="8969" max="8969" width="5.44166666666667" style="18" customWidth="1"/>
    <col min="8970" max="8970" width="4.66666666666667" style="18" customWidth="1"/>
    <col min="8971" max="8971" width="3.66666666666667" style="18" customWidth="1"/>
    <col min="8972" max="8972" width="5.44166666666667" style="18" customWidth="1"/>
    <col min="8973" max="8973" width="4.66666666666667" style="18" customWidth="1"/>
    <col min="8974" max="8974" width="3.66666666666667" style="18" customWidth="1"/>
    <col min="8975" max="8975" width="5.44166666666667" style="18" customWidth="1"/>
    <col min="8976" max="8976" width="4.66666666666667" style="18" customWidth="1"/>
    <col min="8977" max="8977" width="3.66666666666667" style="18" customWidth="1"/>
    <col min="8978" max="8978" width="5.44166666666667" style="18" customWidth="1"/>
    <col min="8979" max="8979" width="4.66666666666667" style="18" customWidth="1"/>
    <col min="8980" max="8982" width="4.10833333333333" style="18" customWidth="1"/>
    <col min="8983" max="8986" width="3.66666666666667" style="18" customWidth="1"/>
    <col min="8987" max="8987" width="4.66666666666667" style="18" customWidth="1"/>
    <col min="8988" max="8988" width="5.10833333333333" style="18" customWidth="1"/>
    <col min="8989" max="8989" width="4.55833333333333" style="18" customWidth="1"/>
    <col min="8990" max="9182" width="9.10833333333333" style="18"/>
    <col min="9183" max="9184" width="4.10833333333333" style="18" customWidth="1"/>
    <col min="9185" max="9199" width="4.66666666666667" style="18" customWidth="1"/>
    <col min="9200" max="9202" width="3.66666666666667" style="18" customWidth="1"/>
    <col min="9203" max="9203" width="4.33333333333333" style="18" customWidth="1"/>
    <col min="9204" max="9215" width="3.66666666666667" style="18" customWidth="1"/>
    <col min="9216" max="9216" width="5.44166666666667" style="18" customWidth="1"/>
    <col min="9217" max="9217" width="4.66666666666667" style="18" customWidth="1"/>
    <col min="9218" max="9218" width="3.66666666666667" style="18" customWidth="1"/>
    <col min="9219" max="9219" width="5.44166666666667" style="18" customWidth="1"/>
    <col min="9220" max="9220" width="4.66666666666667" style="18" customWidth="1"/>
    <col min="9221" max="9221" width="3.66666666666667" style="18" customWidth="1"/>
    <col min="9222" max="9222" width="5.44166666666667" style="18" customWidth="1"/>
    <col min="9223" max="9223" width="4.66666666666667" style="18" customWidth="1"/>
    <col min="9224" max="9224" width="3.66666666666667" style="18" customWidth="1"/>
    <col min="9225" max="9225" width="5.44166666666667" style="18" customWidth="1"/>
    <col min="9226" max="9226" width="4.66666666666667" style="18" customWidth="1"/>
    <col min="9227" max="9227" width="3.66666666666667" style="18" customWidth="1"/>
    <col min="9228" max="9228" width="5.44166666666667" style="18" customWidth="1"/>
    <col min="9229" max="9229" width="4.66666666666667" style="18" customWidth="1"/>
    <col min="9230" max="9230" width="3.66666666666667" style="18" customWidth="1"/>
    <col min="9231" max="9231" width="5.44166666666667" style="18" customWidth="1"/>
    <col min="9232" max="9232" width="4.66666666666667" style="18" customWidth="1"/>
    <col min="9233" max="9233" width="3.66666666666667" style="18" customWidth="1"/>
    <col min="9234" max="9234" width="5.44166666666667" style="18" customWidth="1"/>
    <col min="9235" max="9235" width="4.66666666666667" style="18" customWidth="1"/>
    <col min="9236" max="9238" width="4.10833333333333" style="18" customWidth="1"/>
    <col min="9239" max="9242" width="3.66666666666667" style="18" customWidth="1"/>
    <col min="9243" max="9243" width="4.66666666666667" style="18" customWidth="1"/>
    <col min="9244" max="9244" width="5.10833333333333" style="18" customWidth="1"/>
    <col min="9245" max="9245" width="4.55833333333333" style="18" customWidth="1"/>
    <col min="9246" max="9438" width="9.10833333333333" style="18"/>
    <col min="9439" max="9440" width="4.10833333333333" style="18" customWidth="1"/>
    <col min="9441" max="9455" width="4.66666666666667" style="18" customWidth="1"/>
    <col min="9456" max="9458" width="3.66666666666667" style="18" customWidth="1"/>
    <col min="9459" max="9459" width="4.33333333333333" style="18" customWidth="1"/>
    <col min="9460" max="9471" width="3.66666666666667" style="18" customWidth="1"/>
    <col min="9472" max="9472" width="5.44166666666667" style="18" customWidth="1"/>
    <col min="9473" max="9473" width="4.66666666666667" style="18" customWidth="1"/>
    <col min="9474" max="9474" width="3.66666666666667" style="18" customWidth="1"/>
    <col min="9475" max="9475" width="5.44166666666667" style="18" customWidth="1"/>
    <col min="9476" max="9476" width="4.66666666666667" style="18" customWidth="1"/>
    <col min="9477" max="9477" width="3.66666666666667" style="18" customWidth="1"/>
    <col min="9478" max="9478" width="5.44166666666667" style="18" customWidth="1"/>
    <col min="9479" max="9479" width="4.66666666666667" style="18" customWidth="1"/>
    <col min="9480" max="9480" width="3.66666666666667" style="18" customWidth="1"/>
    <col min="9481" max="9481" width="5.44166666666667" style="18" customWidth="1"/>
    <col min="9482" max="9482" width="4.66666666666667" style="18" customWidth="1"/>
    <col min="9483" max="9483" width="3.66666666666667" style="18" customWidth="1"/>
    <col min="9484" max="9484" width="5.44166666666667" style="18" customWidth="1"/>
    <col min="9485" max="9485" width="4.66666666666667" style="18" customWidth="1"/>
    <col min="9486" max="9486" width="3.66666666666667" style="18" customWidth="1"/>
    <col min="9487" max="9487" width="5.44166666666667" style="18" customWidth="1"/>
    <col min="9488" max="9488" width="4.66666666666667" style="18" customWidth="1"/>
    <col min="9489" max="9489" width="3.66666666666667" style="18" customWidth="1"/>
    <col min="9490" max="9490" width="5.44166666666667" style="18" customWidth="1"/>
    <col min="9491" max="9491" width="4.66666666666667" style="18" customWidth="1"/>
    <col min="9492" max="9494" width="4.10833333333333" style="18" customWidth="1"/>
    <col min="9495" max="9498" width="3.66666666666667" style="18" customWidth="1"/>
    <col min="9499" max="9499" width="4.66666666666667" style="18" customWidth="1"/>
    <col min="9500" max="9500" width="5.10833333333333" style="18" customWidth="1"/>
    <col min="9501" max="9501" width="4.55833333333333" style="18" customWidth="1"/>
    <col min="9502" max="9694" width="9.10833333333333" style="18"/>
    <col min="9695" max="9696" width="4.10833333333333" style="18" customWidth="1"/>
    <col min="9697" max="9711" width="4.66666666666667" style="18" customWidth="1"/>
    <col min="9712" max="9714" width="3.66666666666667" style="18" customWidth="1"/>
    <col min="9715" max="9715" width="4.33333333333333" style="18" customWidth="1"/>
    <col min="9716" max="9727" width="3.66666666666667" style="18" customWidth="1"/>
    <col min="9728" max="9728" width="5.44166666666667" style="18" customWidth="1"/>
    <col min="9729" max="9729" width="4.66666666666667" style="18" customWidth="1"/>
    <col min="9730" max="9730" width="3.66666666666667" style="18" customWidth="1"/>
    <col min="9731" max="9731" width="5.44166666666667" style="18" customWidth="1"/>
    <col min="9732" max="9732" width="4.66666666666667" style="18" customWidth="1"/>
    <col min="9733" max="9733" width="3.66666666666667" style="18" customWidth="1"/>
    <col min="9734" max="9734" width="5.44166666666667" style="18" customWidth="1"/>
    <col min="9735" max="9735" width="4.66666666666667" style="18" customWidth="1"/>
    <col min="9736" max="9736" width="3.66666666666667" style="18" customWidth="1"/>
    <col min="9737" max="9737" width="5.44166666666667" style="18" customWidth="1"/>
    <col min="9738" max="9738" width="4.66666666666667" style="18" customWidth="1"/>
    <col min="9739" max="9739" width="3.66666666666667" style="18" customWidth="1"/>
    <col min="9740" max="9740" width="5.44166666666667" style="18" customWidth="1"/>
    <col min="9741" max="9741" width="4.66666666666667" style="18" customWidth="1"/>
    <col min="9742" max="9742" width="3.66666666666667" style="18" customWidth="1"/>
    <col min="9743" max="9743" width="5.44166666666667" style="18" customWidth="1"/>
    <col min="9744" max="9744" width="4.66666666666667" style="18" customWidth="1"/>
    <col min="9745" max="9745" width="3.66666666666667" style="18" customWidth="1"/>
    <col min="9746" max="9746" width="5.44166666666667" style="18" customWidth="1"/>
    <col min="9747" max="9747" width="4.66666666666667" style="18" customWidth="1"/>
    <col min="9748" max="9750" width="4.10833333333333" style="18" customWidth="1"/>
    <col min="9751" max="9754" width="3.66666666666667" style="18" customWidth="1"/>
    <col min="9755" max="9755" width="4.66666666666667" style="18" customWidth="1"/>
    <col min="9756" max="9756" width="5.10833333333333" style="18" customWidth="1"/>
    <col min="9757" max="9757" width="4.55833333333333" style="18" customWidth="1"/>
    <col min="9758" max="9950" width="9.10833333333333" style="18"/>
    <col min="9951" max="9952" width="4.10833333333333" style="18" customWidth="1"/>
    <col min="9953" max="9967" width="4.66666666666667" style="18" customWidth="1"/>
    <col min="9968" max="9970" width="3.66666666666667" style="18" customWidth="1"/>
    <col min="9971" max="9971" width="4.33333333333333" style="18" customWidth="1"/>
    <col min="9972" max="9983" width="3.66666666666667" style="18" customWidth="1"/>
    <col min="9984" max="9984" width="5.44166666666667" style="18" customWidth="1"/>
    <col min="9985" max="9985" width="4.66666666666667" style="18" customWidth="1"/>
    <col min="9986" max="9986" width="3.66666666666667" style="18" customWidth="1"/>
    <col min="9987" max="9987" width="5.44166666666667" style="18" customWidth="1"/>
    <col min="9988" max="9988" width="4.66666666666667" style="18" customWidth="1"/>
    <col min="9989" max="9989" width="3.66666666666667" style="18" customWidth="1"/>
    <col min="9990" max="9990" width="5.44166666666667" style="18" customWidth="1"/>
    <col min="9991" max="9991" width="4.66666666666667" style="18" customWidth="1"/>
    <col min="9992" max="9992" width="3.66666666666667" style="18" customWidth="1"/>
    <col min="9993" max="9993" width="5.44166666666667" style="18" customWidth="1"/>
    <col min="9994" max="9994" width="4.66666666666667" style="18" customWidth="1"/>
    <col min="9995" max="9995" width="3.66666666666667" style="18" customWidth="1"/>
    <col min="9996" max="9996" width="5.44166666666667" style="18" customWidth="1"/>
    <col min="9997" max="9997" width="4.66666666666667" style="18" customWidth="1"/>
    <col min="9998" max="9998" width="3.66666666666667" style="18" customWidth="1"/>
    <col min="9999" max="9999" width="5.44166666666667" style="18" customWidth="1"/>
    <col min="10000" max="10000" width="4.66666666666667" style="18" customWidth="1"/>
    <col min="10001" max="10001" width="3.66666666666667" style="18" customWidth="1"/>
    <col min="10002" max="10002" width="5.44166666666667" style="18" customWidth="1"/>
    <col min="10003" max="10003" width="4.66666666666667" style="18" customWidth="1"/>
    <col min="10004" max="10006" width="4.10833333333333" style="18" customWidth="1"/>
    <col min="10007" max="10010" width="3.66666666666667" style="18" customWidth="1"/>
    <col min="10011" max="10011" width="4.66666666666667" style="18" customWidth="1"/>
    <col min="10012" max="10012" width="5.10833333333333" style="18" customWidth="1"/>
    <col min="10013" max="10013" width="4.55833333333333" style="18" customWidth="1"/>
    <col min="10014" max="10206" width="9.10833333333333" style="18"/>
    <col min="10207" max="10208" width="4.10833333333333" style="18" customWidth="1"/>
    <col min="10209" max="10223" width="4.66666666666667" style="18" customWidth="1"/>
    <col min="10224" max="10226" width="3.66666666666667" style="18" customWidth="1"/>
    <col min="10227" max="10227" width="4.33333333333333" style="18" customWidth="1"/>
    <col min="10228" max="10239" width="3.66666666666667" style="18" customWidth="1"/>
    <col min="10240" max="10240" width="5.44166666666667" style="18" customWidth="1"/>
    <col min="10241" max="10241" width="4.66666666666667" style="18" customWidth="1"/>
    <col min="10242" max="10242" width="3.66666666666667" style="18" customWidth="1"/>
    <col min="10243" max="10243" width="5.44166666666667" style="18" customWidth="1"/>
    <col min="10244" max="10244" width="4.66666666666667" style="18" customWidth="1"/>
    <col min="10245" max="10245" width="3.66666666666667" style="18" customWidth="1"/>
    <col min="10246" max="10246" width="5.44166666666667" style="18" customWidth="1"/>
    <col min="10247" max="10247" width="4.66666666666667" style="18" customWidth="1"/>
    <col min="10248" max="10248" width="3.66666666666667" style="18" customWidth="1"/>
    <col min="10249" max="10249" width="5.44166666666667" style="18" customWidth="1"/>
    <col min="10250" max="10250" width="4.66666666666667" style="18" customWidth="1"/>
    <col min="10251" max="10251" width="3.66666666666667" style="18" customWidth="1"/>
    <col min="10252" max="10252" width="5.44166666666667" style="18" customWidth="1"/>
    <col min="10253" max="10253" width="4.66666666666667" style="18" customWidth="1"/>
    <col min="10254" max="10254" width="3.66666666666667" style="18" customWidth="1"/>
    <col min="10255" max="10255" width="5.44166666666667" style="18" customWidth="1"/>
    <col min="10256" max="10256" width="4.66666666666667" style="18" customWidth="1"/>
    <col min="10257" max="10257" width="3.66666666666667" style="18" customWidth="1"/>
    <col min="10258" max="10258" width="5.44166666666667" style="18" customWidth="1"/>
    <col min="10259" max="10259" width="4.66666666666667" style="18" customWidth="1"/>
    <col min="10260" max="10262" width="4.10833333333333" style="18" customWidth="1"/>
    <col min="10263" max="10266" width="3.66666666666667" style="18" customWidth="1"/>
    <col min="10267" max="10267" width="4.66666666666667" style="18" customWidth="1"/>
    <col min="10268" max="10268" width="5.10833333333333" style="18" customWidth="1"/>
    <col min="10269" max="10269" width="4.55833333333333" style="18" customWidth="1"/>
    <col min="10270" max="10462" width="9.10833333333333" style="18"/>
    <col min="10463" max="10464" width="4.10833333333333" style="18" customWidth="1"/>
    <col min="10465" max="10479" width="4.66666666666667" style="18" customWidth="1"/>
    <col min="10480" max="10482" width="3.66666666666667" style="18" customWidth="1"/>
    <col min="10483" max="10483" width="4.33333333333333" style="18" customWidth="1"/>
    <col min="10484" max="10495" width="3.66666666666667" style="18" customWidth="1"/>
    <col min="10496" max="10496" width="5.44166666666667" style="18" customWidth="1"/>
    <col min="10497" max="10497" width="4.66666666666667" style="18" customWidth="1"/>
    <col min="10498" max="10498" width="3.66666666666667" style="18" customWidth="1"/>
    <col min="10499" max="10499" width="5.44166666666667" style="18" customWidth="1"/>
    <col min="10500" max="10500" width="4.66666666666667" style="18" customWidth="1"/>
    <col min="10501" max="10501" width="3.66666666666667" style="18" customWidth="1"/>
    <col min="10502" max="10502" width="5.44166666666667" style="18" customWidth="1"/>
    <col min="10503" max="10503" width="4.66666666666667" style="18" customWidth="1"/>
    <col min="10504" max="10504" width="3.66666666666667" style="18" customWidth="1"/>
    <col min="10505" max="10505" width="5.44166666666667" style="18" customWidth="1"/>
    <col min="10506" max="10506" width="4.66666666666667" style="18" customWidth="1"/>
    <col min="10507" max="10507" width="3.66666666666667" style="18" customWidth="1"/>
    <col min="10508" max="10508" width="5.44166666666667" style="18" customWidth="1"/>
    <col min="10509" max="10509" width="4.66666666666667" style="18" customWidth="1"/>
    <col min="10510" max="10510" width="3.66666666666667" style="18" customWidth="1"/>
    <col min="10511" max="10511" width="5.44166666666667" style="18" customWidth="1"/>
    <col min="10512" max="10512" width="4.66666666666667" style="18" customWidth="1"/>
    <col min="10513" max="10513" width="3.66666666666667" style="18" customWidth="1"/>
    <col min="10514" max="10514" width="5.44166666666667" style="18" customWidth="1"/>
    <col min="10515" max="10515" width="4.66666666666667" style="18" customWidth="1"/>
    <col min="10516" max="10518" width="4.10833333333333" style="18" customWidth="1"/>
    <col min="10519" max="10522" width="3.66666666666667" style="18" customWidth="1"/>
    <col min="10523" max="10523" width="4.66666666666667" style="18" customWidth="1"/>
    <col min="10524" max="10524" width="5.10833333333333" style="18" customWidth="1"/>
    <col min="10525" max="10525" width="4.55833333333333" style="18" customWidth="1"/>
    <col min="10526" max="10718" width="9.10833333333333" style="18"/>
    <col min="10719" max="10720" width="4.10833333333333" style="18" customWidth="1"/>
    <col min="10721" max="10735" width="4.66666666666667" style="18" customWidth="1"/>
    <col min="10736" max="10738" width="3.66666666666667" style="18" customWidth="1"/>
    <col min="10739" max="10739" width="4.33333333333333" style="18" customWidth="1"/>
    <col min="10740" max="10751" width="3.66666666666667" style="18" customWidth="1"/>
    <col min="10752" max="10752" width="5.44166666666667" style="18" customWidth="1"/>
    <col min="10753" max="10753" width="4.66666666666667" style="18" customWidth="1"/>
    <col min="10754" max="10754" width="3.66666666666667" style="18" customWidth="1"/>
    <col min="10755" max="10755" width="5.44166666666667" style="18" customWidth="1"/>
    <col min="10756" max="10756" width="4.66666666666667" style="18" customWidth="1"/>
    <col min="10757" max="10757" width="3.66666666666667" style="18" customWidth="1"/>
    <col min="10758" max="10758" width="5.44166666666667" style="18" customWidth="1"/>
    <col min="10759" max="10759" width="4.66666666666667" style="18" customWidth="1"/>
    <col min="10760" max="10760" width="3.66666666666667" style="18" customWidth="1"/>
    <col min="10761" max="10761" width="5.44166666666667" style="18" customWidth="1"/>
    <col min="10762" max="10762" width="4.66666666666667" style="18" customWidth="1"/>
    <col min="10763" max="10763" width="3.66666666666667" style="18" customWidth="1"/>
    <col min="10764" max="10764" width="5.44166666666667" style="18" customWidth="1"/>
    <col min="10765" max="10765" width="4.66666666666667" style="18" customWidth="1"/>
    <col min="10766" max="10766" width="3.66666666666667" style="18" customWidth="1"/>
    <col min="10767" max="10767" width="5.44166666666667" style="18" customWidth="1"/>
    <col min="10768" max="10768" width="4.66666666666667" style="18" customWidth="1"/>
    <col min="10769" max="10769" width="3.66666666666667" style="18" customWidth="1"/>
    <col min="10770" max="10770" width="5.44166666666667" style="18" customWidth="1"/>
    <col min="10771" max="10771" width="4.66666666666667" style="18" customWidth="1"/>
    <col min="10772" max="10774" width="4.10833333333333" style="18" customWidth="1"/>
    <col min="10775" max="10778" width="3.66666666666667" style="18" customWidth="1"/>
    <col min="10779" max="10779" width="4.66666666666667" style="18" customWidth="1"/>
    <col min="10780" max="10780" width="5.10833333333333" style="18" customWidth="1"/>
    <col min="10781" max="10781" width="4.55833333333333" style="18" customWidth="1"/>
    <col min="10782" max="10974" width="9.10833333333333" style="18"/>
    <col min="10975" max="10976" width="4.10833333333333" style="18" customWidth="1"/>
    <col min="10977" max="10991" width="4.66666666666667" style="18" customWidth="1"/>
    <col min="10992" max="10994" width="3.66666666666667" style="18" customWidth="1"/>
    <col min="10995" max="10995" width="4.33333333333333" style="18" customWidth="1"/>
    <col min="10996" max="11007" width="3.66666666666667" style="18" customWidth="1"/>
    <col min="11008" max="11008" width="5.44166666666667" style="18" customWidth="1"/>
    <col min="11009" max="11009" width="4.66666666666667" style="18" customWidth="1"/>
    <col min="11010" max="11010" width="3.66666666666667" style="18" customWidth="1"/>
    <col min="11011" max="11011" width="5.44166666666667" style="18" customWidth="1"/>
    <col min="11012" max="11012" width="4.66666666666667" style="18" customWidth="1"/>
    <col min="11013" max="11013" width="3.66666666666667" style="18" customWidth="1"/>
    <col min="11014" max="11014" width="5.44166666666667" style="18" customWidth="1"/>
    <col min="11015" max="11015" width="4.66666666666667" style="18" customWidth="1"/>
    <col min="11016" max="11016" width="3.66666666666667" style="18" customWidth="1"/>
    <col min="11017" max="11017" width="5.44166666666667" style="18" customWidth="1"/>
    <col min="11018" max="11018" width="4.66666666666667" style="18" customWidth="1"/>
    <col min="11019" max="11019" width="3.66666666666667" style="18" customWidth="1"/>
    <col min="11020" max="11020" width="5.44166666666667" style="18" customWidth="1"/>
    <col min="11021" max="11021" width="4.66666666666667" style="18" customWidth="1"/>
    <col min="11022" max="11022" width="3.66666666666667" style="18" customWidth="1"/>
    <col min="11023" max="11023" width="5.44166666666667" style="18" customWidth="1"/>
    <col min="11024" max="11024" width="4.66666666666667" style="18" customWidth="1"/>
    <col min="11025" max="11025" width="3.66666666666667" style="18" customWidth="1"/>
    <col min="11026" max="11026" width="5.44166666666667" style="18" customWidth="1"/>
    <col min="11027" max="11027" width="4.66666666666667" style="18" customWidth="1"/>
    <col min="11028" max="11030" width="4.10833333333333" style="18" customWidth="1"/>
    <col min="11031" max="11034" width="3.66666666666667" style="18" customWidth="1"/>
    <col min="11035" max="11035" width="4.66666666666667" style="18" customWidth="1"/>
    <col min="11036" max="11036" width="5.10833333333333" style="18" customWidth="1"/>
    <col min="11037" max="11037" width="4.55833333333333" style="18" customWidth="1"/>
    <col min="11038" max="11230" width="9.10833333333333" style="18"/>
    <col min="11231" max="11232" width="4.10833333333333" style="18" customWidth="1"/>
    <col min="11233" max="11247" width="4.66666666666667" style="18" customWidth="1"/>
    <col min="11248" max="11250" width="3.66666666666667" style="18" customWidth="1"/>
    <col min="11251" max="11251" width="4.33333333333333" style="18" customWidth="1"/>
    <col min="11252" max="11263" width="3.66666666666667" style="18" customWidth="1"/>
    <col min="11264" max="11264" width="5.44166666666667" style="18" customWidth="1"/>
    <col min="11265" max="11265" width="4.66666666666667" style="18" customWidth="1"/>
    <col min="11266" max="11266" width="3.66666666666667" style="18" customWidth="1"/>
    <col min="11267" max="11267" width="5.44166666666667" style="18" customWidth="1"/>
    <col min="11268" max="11268" width="4.66666666666667" style="18" customWidth="1"/>
    <col min="11269" max="11269" width="3.66666666666667" style="18" customWidth="1"/>
    <col min="11270" max="11270" width="5.44166666666667" style="18" customWidth="1"/>
    <col min="11271" max="11271" width="4.66666666666667" style="18" customWidth="1"/>
    <col min="11272" max="11272" width="3.66666666666667" style="18" customWidth="1"/>
    <col min="11273" max="11273" width="5.44166666666667" style="18" customWidth="1"/>
    <col min="11274" max="11274" width="4.66666666666667" style="18" customWidth="1"/>
    <col min="11275" max="11275" width="3.66666666666667" style="18" customWidth="1"/>
    <col min="11276" max="11276" width="5.44166666666667" style="18" customWidth="1"/>
    <col min="11277" max="11277" width="4.66666666666667" style="18" customWidth="1"/>
    <col min="11278" max="11278" width="3.66666666666667" style="18" customWidth="1"/>
    <col min="11279" max="11279" width="5.44166666666667" style="18" customWidth="1"/>
    <col min="11280" max="11280" width="4.66666666666667" style="18" customWidth="1"/>
    <col min="11281" max="11281" width="3.66666666666667" style="18" customWidth="1"/>
    <col min="11282" max="11282" width="5.44166666666667" style="18" customWidth="1"/>
    <col min="11283" max="11283" width="4.66666666666667" style="18" customWidth="1"/>
    <col min="11284" max="11286" width="4.10833333333333" style="18" customWidth="1"/>
    <col min="11287" max="11290" width="3.66666666666667" style="18" customWidth="1"/>
    <col min="11291" max="11291" width="4.66666666666667" style="18" customWidth="1"/>
    <col min="11292" max="11292" width="5.10833333333333" style="18" customWidth="1"/>
    <col min="11293" max="11293" width="4.55833333333333" style="18" customWidth="1"/>
    <col min="11294" max="11486" width="9.10833333333333" style="18"/>
    <col min="11487" max="11488" width="4.10833333333333" style="18" customWidth="1"/>
    <col min="11489" max="11503" width="4.66666666666667" style="18" customWidth="1"/>
    <col min="11504" max="11506" width="3.66666666666667" style="18" customWidth="1"/>
    <col min="11507" max="11507" width="4.33333333333333" style="18" customWidth="1"/>
    <col min="11508" max="11519" width="3.66666666666667" style="18" customWidth="1"/>
    <col min="11520" max="11520" width="5.44166666666667" style="18" customWidth="1"/>
    <col min="11521" max="11521" width="4.66666666666667" style="18" customWidth="1"/>
    <col min="11522" max="11522" width="3.66666666666667" style="18" customWidth="1"/>
    <col min="11523" max="11523" width="5.44166666666667" style="18" customWidth="1"/>
    <col min="11524" max="11524" width="4.66666666666667" style="18" customWidth="1"/>
    <col min="11525" max="11525" width="3.66666666666667" style="18" customWidth="1"/>
    <col min="11526" max="11526" width="5.44166666666667" style="18" customWidth="1"/>
    <col min="11527" max="11527" width="4.66666666666667" style="18" customWidth="1"/>
    <col min="11528" max="11528" width="3.66666666666667" style="18" customWidth="1"/>
    <col min="11529" max="11529" width="5.44166666666667" style="18" customWidth="1"/>
    <col min="11530" max="11530" width="4.66666666666667" style="18" customWidth="1"/>
    <col min="11531" max="11531" width="3.66666666666667" style="18" customWidth="1"/>
    <col min="11532" max="11532" width="5.44166666666667" style="18" customWidth="1"/>
    <col min="11533" max="11533" width="4.66666666666667" style="18" customWidth="1"/>
    <col min="11534" max="11534" width="3.66666666666667" style="18" customWidth="1"/>
    <col min="11535" max="11535" width="5.44166666666667" style="18" customWidth="1"/>
    <col min="11536" max="11536" width="4.66666666666667" style="18" customWidth="1"/>
    <col min="11537" max="11537" width="3.66666666666667" style="18" customWidth="1"/>
    <col min="11538" max="11538" width="5.44166666666667" style="18" customWidth="1"/>
    <col min="11539" max="11539" width="4.66666666666667" style="18" customWidth="1"/>
    <col min="11540" max="11542" width="4.10833333333333" style="18" customWidth="1"/>
    <col min="11543" max="11546" width="3.66666666666667" style="18" customWidth="1"/>
    <col min="11547" max="11547" width="4.66666666666667" style="18" customWidth="1"/>
    <col min="11548" max="11548" width="5.10833333333333" style="18" customWidth="1"/>
    <col min="11549" max="11549" width="4.55833333333333" style="18" customWidth="1"/>
    <col min="11550" max="11742" width="9.10833333333333" style="18"/>
    <col min="11743" max="11744" width="4.10833333333333" style="18" customWidth="1"/>
    <col min="11745" max="11759" width="4.66666666666667" style="18" customWidth="1"/>
    <col min="11760" max="11762" width="3.66666666666667" style="18" customWidth="1"/>
    <col min="11763" max="11763" width="4.33333333333333" style="18" customWidth="1"/>
    <col min="11764" max="11775" width="3.66666666666667" style="18" customWidth="1"/>
    <col min="11776" max="11776" width="5.44166666666667" style="18" customWidth="1"/>
    <col min="11777" max="11777" width="4.66666666666667" style="18" customWidth="1"/>
    <col min="11778" max="11778" width="3.66666666666667" style="18" customWidth="1"/>
    <col min="11779" max="11779" width="5.44166666666667" style="18" customWidth="1"/>
    <col min="11780" max="11780" width="4.66666666666667" style="18" customWidth="1"/>
    <col min="11781" max="11781" width="3.66666666666667" style="18" customWidth="1"/>
    <col min="11782" max="11782" width="5.44166666666667" style="18" customWidth="1"/>
    <col min="11783" max="11783" width="4.66666666666667" style="18" customWidth="1"/>
    <col min="11784" max="11784" width="3.66666666666667" style="18" customWidth="1"/>
    <col min="11785" max="11785" width="5.44166666666667" style="18" customWidth="1"/>
    <col min="11786" max="11786" width="4.66666666666667" style="18" customWidth="1"/>
    <col min="11787" max="11787" width="3.66666666666667" style="18" customWidth="1"/>
    <col min="11788" max="11788" width="5.44166666666667" style="18" customWidth="1"/>
    <col min="11789" max="11789" width="4.66666666666667" style="18" customWidth="1"/>
    <col min="11790" max="11790" width="3.66666666666667" style="18" customWidth="1"/>
    <col min="11791" max="11791" width="5.44166666666667" style="18" customWidth="1"/>
    <col min="11792" max="11792" width="4.66666666666667" style="18" customWidth="1"/>
    <col min="11793" max="11793" width="3.66666666666667" style="18" customWidth="1"/>
    <col min="11794" max="11794" width="5.44166666666667" style="18" customWidth="1"/>
    <col min="11795" max="11795" width="4.66666666666667" style="18" customWidth="1"/>
    <col min="11796" max="11798" width="4.10833333333333" style="18" customWidth="1"/>
    <col min="11799" max="11802" width="3.66666666666667" style="18" customWidth="1"/>
    <col min="11803" max="11803" width="4.66666666666667" style="18" customWidth="1"/>
    <col min="11804" max="11804" width="5.10833333333333" style="18" customWidth="1"/>
    <col min="11805" max="11805" width="4.55833333333333" style="18" customWidth="1"/>
    <col min="11806" max="11998" width="9.10833333333333" style="18"/>
    <col min="11999" max="12000" width="4.10833333333333" style="18" customWidth="1"/>
    <col min="12001" max="12015" width="4.66666666666667" style="18" customWidth="1"/>
    <col min="12016" max="12018" width="3.66666666666667" style="18" customWidth="1"/>
    <col min="12019" max="12019" width="4.33333333333333" style="18" customWidth="1"/>
    <col min="12020" max="12031" width="3.66666666666667" style="18" customWidth="1"/>
    <col min="12032" max="12032" width="5.44166666666667" style="18" customWidth="1"/>
    <col min="12033" max="12033" width="4.66666666666667" style="18" customWidth="1"/>
    <col min="12034" max="12034" width="3.66666666666667" style="18" customWidth="1"/>
    <col min="12035" max="12035" width="5.44166666666667" style="18" customWidth="1"/>
    <col min="12036" max="12036" width="4.66666666666667" style="18" customWidth="1"/>
    <col min="12037" max="12037" width="3.66666666666667" style="18" customWidth="1"/>
    <col min="12038" max="12038" width="5.44166666666667" style="18" customWidth="1"/>
    <col min="12039" max="12039" width="4.66666666666667" style="18" customWidth="1"/>
    <col min="12040" max="12040" width="3.66666666666667" style="18" customWidth="1"/>
    <col min="12041" max="12041" width="5.44166666666667" style="18" customWidth="1"/>
    <col min="12042" max="12042" width="4.66666666666667" style="18" customWidth="1"/>
    <col min="12043" max="12043" width="3.66666666666667" style="18" customWidth="1"/>
    <col min="12044" max="12044" width="5.44166666666667" style="18" customWidth="1"/>
    <col min="12045" max="12045" width="4.66666666666667" style="18" customWidth="1"/>
    <col min="12046" max="12046" width="3.66666666666667" style="18" customWidth="1"/>
    <col min="12047" max="12047" width="5.44166666666667" style="18" customWidth="1"/>
    <col min="12048" max="12048" width="4.66666666666667" style="18" customWidth="1"/>
    <col min="12049" max="12049" width="3.66666666666667" style="18" customWidth="1"/>
    <col min="12050" max="12050" width="5.44166666666667" style="18" customWidth="1"/>
    <col min="12051" max="12051" width="4.66666666666667" style="18" customWidth="1"/>
    <col min="12052" max="12054" width="4.10833333333333" style="18" customWidth="1"/>
    <col min="12055" max="12058" width="3.66666666666667" style="18" customWidth="1"/>
    <col min="12059" max="12059" width="4.66666666666667" style="18" customWidth="1"/>
    <col min="12060" max="12060" width="5.10833333333333" style="18" customWidth="1"/>
    <col min="12061" max="12061" width="4.55833333333333" style="18" customWidth="1"/>
    <col min="12062" max="12254" width="9.10833333333333" style="18"/>
    <col min="12255" max="12256" width="4.10833333333333" style="18" customWidth="1"/>
    <col min="12257" max="12271" width="4.66666666666667" style="18" customWidth="1"/>
    <col min="12272" max="12274" width="3.66666666666667" style="18" customWidth="1"/>
    <col min="12275" max="12275" width="4.33333333333333" style="18" customWidth="1"/>
    <col min="12276" max="12287" width="3.66666666666667" style="18" customWidth="1"/>
    <col min="12288" max="12288" width="5.44166666666667" style="18" customWidth="1"/>
    <col min="12289" max="12289" width="4.66666666666667" style="18" customWidth="1"/>
    <col min="12290" max="12290" width="3.66666666666667" style="18" customWidth="1"/>
    <col min="12291" max="12291" width="5.44166666666667" style="18" customWidth="1"/>
    <col min="12292" max="12292" width="4.66666666666667" style="18" customWidth="1"/>
    <col min="12293" max="12293" width="3.66666666666667" style="18" customWidth="1"/>
    <col min="12294" max="12294" width="5.44166666666667" style="18" customWidth="1"/>
    <col min="12295" max="12295" width="4.66666666666667" style="18" customWidth="1"/>
    <col min="12296" max="12296" width="3.66666666666667" style="18" customWidth="1"/>
    <col min="12297" max="12297" width="5.44166666666667" style="18" customWidth="1"/>
    <col min="12298" max="12298" width="4.66666666666667" style="18" customWidth="1"/>
    <col min="12299" max="12299" width="3.66666666666667" style="18" customWidth="1"/>
    <col min="12300" max="12300" width="5.44166666666667" style="18" customWidth="1"/>
    <col min="12301" max="12301" width="4.66666666666667" style="18" customWidth="1"/>
    <col min="12302" max="12302" width="3.66666666666667" style="18" customWidth="1"/>
    <col min="12303" max="12303" width="5.44166666666667" style="18" customWidth="1"/>
    <col min="12304" max="12304" width="4.66666666666667" style="18" customWidth="1"/>
    <col min="12305" max="12305" width="3.66666666666667" style="18" customWidth="1"/>
    <col min="12306" max="12306" width="5.44166666666667" style="18" customWidth="1"/>
    <col min="12307" max="12307" width="4.66666666666667" style="18" customWidth="1"/>
    <col min="12308" max="12310" width="4.10833333333333" style="18" customWidth="1"/>
    <col min="12311" max="12314" width="3.66666666666667" style="18" customWidth="1"/>
    <col min="12315" max="12315" width="4.66666666666667" style="18" customWidth="1"/>
    <col min="12316" max="12316" width="5.10833333333333" style="18" customWidth="1"/>
    <col min="12317" max="12317" width="4.55833333333333" style="18" customWidth="1"/>
    <col min="12318" max="12510" width="9.10833333333333" style="18"/>
    <col min="12511" max="12512" width="4.10833333333333" style="18" customWidth="1"/>
    <col min="12513" max="12527" width="4.66666666666667" style="18" customWidth="1"/>
    <col min="12528" max="12530" width="3.66666666666667" style="18" customWidth="1"/>
    <col min="12531" max="12531" width="4.33333333333333" style="18" customWidth="1"/>
    <col min="12532" max="12543" width="3.66666666666667" style="18" customWidth="1"/>
    <col min="12544" max="12544" width="5.44166666666667" style="18" customWidth="1"/>
    <col min="12545" max="12545" width="4.66666666666667" style="18" customWidth="1"/>
    <col min="12546" max="12546" width="3.66666666666667" style="18" customWidth="1"/>
    <col min="12547" max="12547" width="5.44166666666667" style="18" customWidth="1"/>
    <col min="12548" max="12548" width="4.66666666666667" style="18" customWidth="1"/>
    <col min="12549" max="12549" width="3.66666666666667" style="18" customWidth="1"/>
    <col min="12550" max="12550" width="5.44166666666667" style="18" customWidth="1"/>
    <col min="12551" max="12551" width="4.66666666666667" style="18" customWidth="1"/>
    <col min="12552" max="12552" width="3.66666666666667" style="18" customWidth="1"/>
    <col min="12553" max="12553" width="5.44166666666667" style="18" customWidth="1"/>
    <col min="12554" max="12554" width="4.66666666666667" style="18" customWidth="1"/>
    <col min="12555" max="12555" width="3.66666666666667" style="18" customWidth="1"/>
    <col min="12556" max="12556" width="5.44166666666667" style="18" customWidth="1"/>
    <col min="12557" max="12557" width="4.66666666666667" style="18" customWidth="1"/>
    <col min="12558" max="12558" width="3.66666666666667" style="18" customWidth="1"/>
    <col min="12559" max="12559" width="5.44166666666667" style="18" customWidth="1"/>
    <col min="12560" max="12560" width="4.66666666666667" style="18" customWidth="1"/>
    <col min="12561" max="12561" width="3.66666666666667" style="18" customWidth="1"/>
    <col min="12562" max="12562" width="5.44166666666667" style="18" customWidth="1"/>
    <col min="12563" max="12563" width="4.66666666666667" style="18" customWidth="1"/>
    <col min="12564" max="12566" width="4.10833333333333" style="18" customWidth="1"/>
    <col min="12567" max="12570" width="3.66666666666667" style="18" customWidth="1"/>
    <col min="12571" max="12571" width="4.66666666666667" style="18" customWidth="1"/>
    <col min="12572" max="12572" width="5.10833333333333" style="18" customWidth="1"/>
    <col min="12573" max="12573" width="4.55833333333333" style="18" customWidth="1"/>
    <col min="12574" max="12766" width="9.10833333333333" style="18"/>
    <col min="12767" max="12768" width="4.10833333333333" style="18" customWidth="1"/>
    <col min="12769" max="12783" width="4.66666666666667" style="18" customWidth="1"/>
    <col min="12784" max="12786" width="3.66666666666667" style="18" customWidth="1"/>
    <col min="12787" max="12787" width="4.33333333333333" style="18" customWidth="1"/>
    <col min="12788" max="12799" width="3.66666666666667" style="18" customWidth="1"/>
    <col min="12800" max="12800" width="5.44166666666667" style="18" customWidth="1"/>
    <col min="12801" max="12801" width="4.66666666666667" style="18" customWidth="1"/>
    <col min="12802" max="12802" width="3.66666666666667" style="18" customWidth="1"/>
    <col min="12803" max="12803" width="5.44166666666667" style="18" customWidth="1"/>
    <col min="12804" max="12804" width="4.66666666666667" style="18" customWidth="1"/>
    <col min="12805" max="12805" width="3.66666666666667" style="18" customWidth="1"/>
    <col min="12806" max="12806" width="5.44166666666667" style="18" customWidth="1"/>
    <col min="12807" max="12807" width="4.66666666666667" style="18" customWidth="1"/>
    <col min="12808" max="12808" width="3.66666666666667" style="18" customWidth="1"/>
    <col min="12809" max="12809" width="5.44166666666667" style="18" customWidth="1"/>
    <col min="12810" max="12810" width="4.66666666666667" style="18" customWidth="1"/>
    <col min="12811" max="12811" width="3.66666666666667" style="18" customWidth="1"/>
    <col min="12812" max="12812" width="5.44166666666667" style="18" customWidth="1"/>
    <col min="12813" max="12813" width="4.66666666666667" style="18" customWidth="1"/>
    <col min="12814" max="12814" width="3.66666666666667" style="18" customWidth="1"/>
    <col min="12815" max="12815" width="5.44166666666667" style="18" customWidth="1"/>
    <col min="12816" max="12816" width="4.66666666666667" style="18" customWidth="1"/>
    <col min="12817" max="12817" width="3.66666666666667" style="18" customWidth="1"/>
    <col min="12818" max="12818" width="5.44166666666667" style="18" customWidth="1"/>
    <col min="12819" max="12819" width="4.66666666666667" style="18" customWidth="1"/>
    <col min="12820" max="12822" width="4.10833333333333" style="18" customWidth="1"/>
    <col min="12823" max="12826" width="3.66666666666667" style="18" customWidth="1"/>
    <col min="12827" max="12827" width="4.66666666666667" style="18" customWidth="1"/>
    <col min="12828" max="12828" width="5.10833333333333" style="18" customWidth="1"/>
    <col min="12829" max="12829" width="4.55833333333333" style="18" customWidth="1"/>
    <col min="12830" max="13022" width="9.10833333333333" style="18"/>
    <col min="13023" max="13024" width="4.10833333333333" style="18" customWidth="1"/>
    <col min="13025" max="13039" width="4.66666666666667" style="18" customWidth="1"/>
    <col min="13040" max="13042" width="3.66666666666667" style="18" customWidth="1"/>
    <col min="13043" max="13043" width="4.33333333333333" style="18" customWidth="1"/>
    <col min="13044" max="13055" width="3.66666666666667" style="18" customWidth="1"/>
    <col min="13056" max="13056" width="5.44166666666667" style="18" customWidth="1"/>
    <col min="13057" max="13057" width="4.66666666666667" style="18" customWidth="1"/>
    <col min="13058" max="13058" width="3.66666666666667" style="18" customWidth="1"/>
    <col min="13059" max="13059" width="5.44166666666667" style="18" customWidth="1"/>
    <col min="13060" max="13060" width="4.66666666666667" style="18" customWidth="1"/>
    <col min="13061" max="13061" width="3.66666666666667" style="18" customWidth="1"/>
    <col min="13062" max="13062" width="5.44166666666667" style="18" customWidth="1"/>
    <col min="13063" max="13063" width="4.66666666666667" style="18" customWidth="1"/>
    <col min="13064" max="13064" width="3.66666666666667" style="18" customWidth="1"/>
    <col min="13065" max="13065" width="5.44166666666667" style="18" customWidth="1"/>
    <col min="13066" max="13066" width="4.66666666666667" style="18" customWidth="1"/>
    <col min="13067" max="13067" width="3.66666666666667" style="18" customWidth="1"/>
    <col min="13068" max="13068" width="5.44166666666667" style="18" customWidth="1"/>
    <col min="13069" max="13069" width="4.66666666666667" style="18" customWidth="1"/>
    <col min="13070" max="13070" width="3.66666666666667" style="18" customWidth="1"/>
    <col min="13071" max="13071" width="5.44166666666667" style="18" customWidth="1"/>
    <col min="13072" max="13072" width="4.66666666666667" style="18" customWidth="1"/>
    <col min="13073" max="13073" width="3.66666666666667" style="18" customWidth="1"/>
    <col min="13074" max="13074" width="5.44166666666667" style="18" customWidth="1"/>
    <col min="13075" max="13075" width="4.66666666666667" style="18" customWidth="1"/>
    <col min="13076" max="13078" width="4.10833333333333" style="18" customWidth="1"/>
    <col min="13079" max="13082" width="3.66666666666667" style="18" customWidth="1"/>
    <col min="13083" max="13083" width="4.66666666666667" style="18" customWidth="1"/>
    <col min="13084" max="13084" width="5.10833333333333" style="18" customWidth="1"/>
    <col min="13085" max="13085" width="4.55833333333333" style="18" customWidth="1"/>
    <col min="13086" max="13278" width="9.10833333333333" style="18"/>
    <col min="13279" max="13280" width="4.10833333333333" style="18" customWidth="1"/>
    <col min="13281" max="13295" width="4.66666666666667" style="18" customWidth="1"/>
    <col min="13296" max="13298" width="3.66666666666667" style="18" customWidth="1"/>
    <col min="13299" max="13299" width="4.33333333333333" style="18" customWidth="1"/>
    <col min="13300" max="13311" width="3.66666666666667" style="18" customWidth="1"/>
    <col min="13312" max="13312" width="5.44166666666667" style="18" customWidth="1"/>
    <col min="13313" max="13313" width="4.66666666666667" style="18" customWidth="1"/>
    <col min="13314" max="13314" width="3.66666666666667" style="18" customWidth="1"/>
    <col min="13315" max="13315" width="5.44166666666667" style="18" customWidth="1"/>
    <col min="13316" max="13316" width="4.66666666666667" style="18" customWidth="1"/>
    <col min="13317" max="13317" width="3.66666666666667" style="18" customWidth="1"/>
    <col min="13318" max="13318" width="5.44166666666667" style="18" customWidth="1"/>
    <col min="13319" max="13319" width="4.66666666666667" style="18" customWidth="1"/>
    <col min="13320" max="13320" width="3.66666666666667" style="18" customWidth="1"/>
    <col min="13321" max="13321" width="5.44166666666667" style="18" customWidth="1"/>
    <col min="13322" max="13322" width="4.66666666666667" style="18" customWidth="1"/>
    <col min="13323" max="13323" width="3.66666666666667" style="18" customWidth="1"/>
    <col min="13324" max="13324" width="5.44166666666667" style="18" customWidth="1"/>
    <col min="13325" max="13325" width="4.66666666666667" style="18" customWidth="1"/>
    <col min="13326" max="13326" width="3.66666666666667" style="18" customWidth="1"/>
    <col min="13327" max="13327" width="5.44166666666667" style="18" customWidth="1"/>
    <col min="13328" max="13328" width="4.66666666666667" style="18" customWidth="1"/>
    <col min="13329" max="13329" width="3.66666666666667" style="18" customWidth="1"/>
    <col min="13330" max="13330" width="5.44166666666667" style="18" customWidth="1"/>
    <col min="13331" max="13331" width="4.66666666666667" style="18" customWidth="1"/>
    <col min="13332" max="13334" width="4.10833333333333" style="18" customWidth="1"/>
    <col min="13335" max="13338" width="3.66666666666667" style="18" customWidth="1"/>
    <col min="13339" max="13339" width="4.66666666666667" style="18" customWidth="1"/>
    <col min="13340" max="13340" width="5.10833333333333" style="18" customWidth="1"/>
    <col min="13341" max="13341" width="4.55833333333333" style="18" customWidth="1"/>
    <col min="13342" max="13534" width="9.10833333333333" style="18"/>
    <col min="13535" max="13536" width="4.10833333333333" style="18" customWidth="1"/>
    <col min="13537" max="13551" width="4.66666666666667" style="18" customWidth="1"/>
    <col min="13552" max="13554" width="3.66666666666667" style="18" customWidth="1"/>
    <col min="13555" max="13555" width="4.33333333333333" style="18" customWidth="1"/>
    <col min="13556" max="13567" width="3.66666666666667" style="18" customWidth="1"/>
    <col min="13568" max="13568" width="5.44166666666667" style="18" customWidth="1"/>
    <col min="13569" max="13569" width="4.66666666666667" style="18" customWidth="1"/>
    <col min="13570" max="13570" width="3.66666666666667" style="18" customWidth="1"/>
    <col min="13571" max="13571" width="5.44166666666667" style="18" customWidth="1"/>
    <col min="13572" max="13572" width="4.66666666666667" style="18" customWidth="1"/>
    <col min="13573" max="13573" width="3.66666666666667" style="18" customWidth="1"/>
    <col min="13574" max="13574" width="5.44166666666667" style="18" customWidth="1"/>
    <col min="13575" max="13575" width="4.66666666666667" style="18" customWidth="1"/>
    <col min="13576" max="13576" width="3.66666666666667" style="18" customWidth="1"/>
    <col min="13577" max="13577" width="5.44166666666667" style="18" customWidth="1"/>
    <col min="13578" max="13578" width="4.66666666666667" style="18" customWidth="1"/>
    <col min="13579" max="13579" width="3.66666666666667" style="18" customWidth="1"/>
    <col min="13580" max="13580" width="5.44166666666667" style="18" customWidth="1"/>
    <col min="13581" max="13581" width="4.66666666666667" style="18" customWidth="1"/>
    <col min="13582" max="13582" width="3.66666666666667" style="18" customWidth="1"/>
    <col min="13583" max="13583" width="5.44166666666667" style="18" customWidth="1"/>
    <col min="13584" max="13584" width="4.66666666666667" style="18" customWidth="1"/>
    <col min="13585" max="13585" width="3.66666666666667" style="18" customWidth="1"/>
    <col min="13586" max="13586" width="5.44166666666667" style="18" customWidth="1"/>
    <col min="13587" max="13587" width="4.66666666666667" style="18" customWidth="1"/>
    <col min="13588" max="13590" width="4.10833333333333" style="18" customWidth="1"/>
    <col min="13591" max="13594" width="3.66666666666667" style="18" customWidth="1"/>
    <col min="13595" max="13595" width="4.66666666666667" style="18" customWidth="1"/>
    <col min="13596" max="13596" width="5.10833333333333" style="18" customWidth="1"/>
    <col min="13597" max="13597" width="4.55833333333333" style="18" customWidth="1"/>
    <col min="13598" max="13790" width="9.10833333333333" style="18"/>
    <col min="13791" max="13792" width="4.10833333333333" style="18" customWidth="1"/>
    <col min="13793" max="13807" width="4.66666666666667" style="18" customWidth="1"/>
    <col min="13808" max="13810" width="3.66666666666667" style="18" customWidth="1"/>
    <col min="13811" max="13811" width="4.33333333333333" style="18" customWidth="1"/>
    <col min="13812" max="13823" width="3.66666666666667" style="18" customWidth="1"/>
    <col min="13824" max="13824" width="5.44166666666667" style="18" customWidth="1"/>
    <col min="13825" max="13825" width="4.66666666666667" style="18" customWidth="1"/>
    <col min="13826" max="13826" width="3.66666666666667" style="18" customWidth="1"/>
    <col min="13827" max="13827" width="5.44166666666667" style="18" customWidth="1"/>
    <col min="13828" max="13828" width="4.66666666666667" style="18" customWidth="1"/>
    <col min="13829" max="13829" width="3.66666666666667" style="18" customWidth="1"/>
    <col min="13830" max="13830" width="5.44166666666667" style="18" customWidth="1"/>
    <col min="13831" max="13831" width="4.66666666666667" style="18" customWidth="1"/>
    <col min="13832" max="13832" width="3.66666666666667" style="18" customWidth="1"/>
    <col min="13833" max="13833" width="5.44166666666667" style="18" customWidth="1"/>
    <col min="13834" max="13834" width="4.66666666666667" style="18" customWidth="1"/>
    <col min="13835" max="13835" width="3.66666666666667" style="18" customWidth="1"/>
    <col min="13836" max="13836" width="5.44166666666667" style="18" customWidth="1"/>
    <col min="13837" max="13837" width="4.66666666666667" style="18" customWidth="1"/>
    <col min="13838" max="13838" width="3.66666666666667" style="18" customWidth="1"/>
    <col min="13839" max="13839" width="5.44166666666667" style="18" customWidth="1"/>
    <col min="13840" max="13840" width="4.66666666666667" style="18" customWidth="1"/>
    <col min="13841" max="13841" width="3.66666666666667" style="18" customWidth="1"/>
    <col min="13842" max="13842" width="5.44166666666667" style="18" customWidth="1"/>
    <col min="13843" max="13843" width="4.66666666666667" style="18" customWidth="1"/>
    <col min="13844" max="13846" width="4.10833333333333" style="18" customWidth="1"/>
    <col min="13847" max="13850" width="3.66666666666667" style="18" customWidth="1"/>
    <col min="13851" max="13851" width="4.66666666666667" style="18" customWidth="1"/>
    <col min="13852" max="13852" width="5.10833333333333" style="18" customWidth="1"/>
    <col min="13853" max="13853" width="4.55833333333333" style="18" customWidth="1"/>
    <col min="13854" max="14046" width="9.10833333333333" style="18"/>
    <col min="14047" max="14048" width="4.10833333333333" style="18" customWidth="1"/>
    <col min="14049" max="14063" width="4.66666666666667" style="18" customWidth="1"/>
    <col min="14064" max="14066" width="3.66666666666667" style="18" customWidth="1"/>
    <col min="14067" max="14067" width="4.33333333333333" style="18" customWidth="1"/>
    <col min="14068" max="14079" width="3.66666666666667" style="18" customWidth="1"/>
    <col min="14080" max="14080" width="5.44166666666667" style="18" customWidth="1"/>
    <col min="14081" max="14081" width="4.66666666666667" style="18" customWidth="1"/>
    <col min="14082" max="14082" width="3.66666666666667" style="18" customWidth="1"/>
    <col min="14083" max="14083" width="5.44166666666667" style="18" customWidth="1"/>
    <col min="14084" max="14084" width="4.66666666666667" style="18" customWidth="1"/>
    <col min="14085" max="14085" width="3.66666666666667" style="18" customWidth="1"/>
    <col min="14086" max="14086" width="5.44166666666667" style="18" customWidth="1"/>
    <col min="14087" max="14087" width="4.66666666666667" style="18" customWidth="1"/>
    <col min="14088" max="14088" width="3.66666666666667" style="18" customWidth="1"/>
    <col min="14089" max="14089" width="5.44166666666667" style="18" customWidth="1"/>
    <col min="14090" max="14090" width="4.66666666666667" style="18" customWidth="1"/>
    <col min="14091" max="14091" width="3.66666666666667" style="18" customWidth="1"/>
    <col min="14092" max="14092" width="5.44166666666667" style="18" customWidth="1"/>
    <col min="14093" max="14093" width="4.66666666666667" style="18" customWidth="1"/>
    <col min="14094" max="14094" width="3.66666666666667" style="18" customWidth="1"/>
    <col min="14095" max="14095" width="5.44166666666667" style="18" customWidth="1"/>
    <col min="14096" max="14096" width="4.66666666666667" style="18" customWidth="1"/>
    <col min="14097" max="14097" width="3.66666666666667" style="18" customWidth="1"/>
    <col min="14098" max="14098" width="5.44166666666667" style="18" customWidth="1"/>
    <col min="14099" max="14099" width="4.66666666666667" style="18" customWidth="1"/>
    <col min="14100" max="14102" width="4.10833333333333" style="18" customWidth="1"/>
    <col min="14103" max="14106" width="3.66666666666667" style="18" customWidth="1"/>
    <col min="14107" max="14107" width="4.66666666666667" style="18" customWidth="1"/>
    <col min="14108" max="14108" width="5.10833333333333" style="18" customWidth="1"/>
    <col min="14109" max="14109" width="4.55833333333333" style="18" customWidth="1"/>
    <col min="14110" max="14302" width="9.10833333333333" style="18"/>
    <col min="14303" max="14304" width="4.10833333333333" style="18" customWidth="1"/>
    <col min="14305" max="14319" width="4.66666666666667" style="18" customWidth="1"/>
    <col min="14320" max="14322" width="3.66666666666667" style="18" customWidth="1"/>
    <col min="14323" max="14323" width="4.33333333333333" style="18" customWidth="1"/>
    <col min="14324" max="14335" width="3.66666666666667" style="18" customWidth="1"/>
    <col min="14336" max="14336" width="5.44166666666667" style="18" customWidth="1"/>
    <col min="14337" max="14337" width="4.66666666666667" style="18" customWidth="1"/>
    <col min="14338" max="14338" width="3.66666666666667" style="18" customWidth="1"/>
    <col min="14339" max="14339" width="5.44166666666667" style="18" customWidth="1"/>
    <col min="14340" max="14340" width="4.66666666666667" style="18" customWidth="1"/>
    <col min="14341" max="14341" width="3.66666666666667" style="18" customWidth="1"/>
    <col min="14342" max="14342" width="5.44166666666667" style="18" customWidth="1"/>
    <col min="14343" max="14343" width="4.66666666666667" style="18" customWidth="1"/>
    <col min="14344" max="14344" width="3.66666666666667" style="18" customWidth="1"/>
    <col min="14345" max="14345" width="5.44166666666667" style="18" customWidth="1"/>
    <col min="14346" max="14346" width="4.66666666666667" style="18" customWidth="1"/>
    <col min="14347" max="14347" width="3.66666666666667" style="18" customWidth="1"/>
    <col min="14348" max="14348" width="5.44166666666667" style="18" customWidth="1"/>
    <col min="14349" max="14349" width="4.66666666666667" style="18" customWidth="1"/>
    <col min="14350" max="14350" width="3.66666666666667" style="18" customWidth="1"/>
    <col min="14351" max="14351" width="5.44166666666667" style="18" customWidth="1"/>
    <col min="14352" max="14352" width="4.66666666666667" style="18" customWidth="1"/>
    <col min="14353" max="14353" width="3.66666666666667" style="18" customWidth="1"/>
    <col min="14354" max="14354" width="5.44166666666667" style="18" customWidth="1"/>
    <col min="14355" max="14355" width="4.66666666666667" style="18" customWidth="1"/>
    <col min="14356" max="14358" width="4.10833333333333" style="18" customWidth="1"/>
    <col min="14359" max="14362" width="3.66666666666667" style="18" customWidth="1"/>
    <col min="14363" max="14363" width="4.66666666666667" style="18" customWidth="1"/>
    <col min="14364" max="14364" width="5.10833333333333" style="18" customWidth="1"/>
    <col min="14365" max="14365" width="4.55833333333333" style="18" customWidth="1"/>
    <col min="14366" max="14558" width="9.10833333333333" style="18"/>
    <col min="14559" max="14560" width="4.10833333333333" style="18" customWidth="1"/>
    <col min="14561" max="14575" width="4.66666666666667" style="18" customWidth="1"/>
    <col min="14576" max="14578" width="3.66666666666667" style="18" customWidth="1"/>
    <col min="14579" max="14579" width="4.33333333333333" style="18" customWidth="1"/>
    <col min="14580" max="14591" width="3.66666666666667" style="18" customWidth="1"/>
    <col min="14592" max="14592" width="5.44166666666667" style="18" customWidth="1"/>
    <col min="14593" max="14593" width="4.66666666666667" style="18" customWidth="1"/>
    <col min="14594" max="14594" width="3.66666666666667" style="18" customWidth="1"/>
    <col min="14595" max="14595" width="5.44166666666667" style="18" customWidth="1"/>
    <col min="14596" max="14596" width="4.66666666666667" style="18" customWidth="1"/>
    <col min="14597" max="14597" width="3.66666666666667" style="18" customWidth="1"/>
    <col min="14598" max="14598" width="5.44166666666667" style="18" customWidth="1"/>
    <col min="14599" max="14599" width="4.66666666666667" style="18" customWidth="1"/>
    <col min="14600" max="14600" width="3.66666666666667" style="18" customWidth="1"/>
    <col min="14601" max="14601" width="5.44166666666667" style="18" customWidth="1"/>
    <col min="14602" max="14602" width="4.66666666666667" style="18" customWidth="1"/>
    <col min="14603" max="14603" width="3.66666666666667" style="18" customWidth="1"/>
    <col min="14604" max="14604" width="5.44166666666667" style="18" customWidth="1"/>
    <col min="14605" max="14605" width="4.66666666666667" style="18" customWidth="1"/>
    <col min="14606" max="14606" width="3.66666666666667" style="18" customWidth="1"/>
    <col min="14607" max="14607" width="5.44166666666667" style="18" customWidth="1"/>
    <col min="14608" max="14608" width="4.66666666666667" style="18" customWidth="1"/>
    <col min="14609" max="14609" width="3.66666666666667" style="18" customWidth="1"/>
    <col min="14610" max="14610" width="5.44166666666667" style="18" customWidth="1"/>
    <col min="14611" max="14611" width="4.66666666666667" style="18" customWidth="1"/>
    <col min="14612" max="14614" width="4.10833333333333" style="18" customWidth="1"/>
    <col min="14615" max="14618" width="3.66666666666667" style="18" customWidth="1"/>
    <col min="14619" max="14619" width="4.66666666666667" style="18" customWidth="1"/>
    <col min="14620" max="14620" width="5.10833333333333" style="18" customWidth="1"/>
    <col min="14621" max="14621" width="4.55833333333333" style="18" customWidth="1"/>
    <col min="14622" max="14814" width="9.10833333333333" style="18"/>
    <col min="14815" max="14816" width="4.10833333333333" style="18" customWidth="1"/>
    <col min="14817" max="14831" width="4.66666666666667" style="18" customWidth="1"/>
    <col min="14832" max="14834" width="3.66666666666667" style="18" customWidth="1"/>
    <col min="14835" max="14835" width="4.33333333333333" style="18" customWidth="1"/>
    <col min="14836" max="14847" width="3.66666666666667" style="18" customWidth="1"/>
    <col min="14848" max="14848" width="5.44166666666667" style="18" customWidth="1"/>
    <col min="14849" max="14849" width="4.66666666666667" style="18" customWidth="1"/>
    <col min="14850" max="14850" width="3.66666666666667" style="18" customWidth="1"/>
    <col min="14851" max="14851" width="5.44166666666667" style="18" customWidth="1"/>
    <col min="14852" max="14852" width="4.66666666666667" style="18" customWidth="1"/>
    <col min="14853" max="14853" width="3.66666666666667" style="18" customWidth="1"/>
    <col min="14854" max="14854" width="5.44166666666667" style="18" customWidth="1"/>
    <col min="14855" max="14855" width="4.66666666666667" style="18" customWidth="1"/>
    <col min="14856" max="14856" width="3.66666666666667" style="18" customWidth="1"/>
    <col min="14857" max="14857" width="5.44166666666667" style="18" customWidth="1"/>
    <col min="14858" max="14858" width="4.66666666666667" style="18" customWidth="1"/>
    <col min="14859" max="14859" width="3.66666666666667" style="18" customWidth="1"/>
    <col min="14860" max="14860" width="5.44166666666667" style="18" customWidth="1"/>
    <col min="14861" max="14861" width="4.66666666666667" style="18" customWidth="1"/>
    <col min="14862" max="14862" width="3.66666666666667" style="18" customWidth="1"/>
    <col min="14863" max="14863" width="5.44166666666667" style="18" customWidth="1"/>
    <col min="14864" max="14864" width="4.66666666666667" style="18" customWidth="1"/>
    <col min="14865" max="14865" width="3.66666666666667" style="18" customWidth="1"/>
    <col min="14866" max="14866" width="5.44166666666667" style="18" customWidth="1"/>
    <col min="14867" max="14867" width="4.66666666666667" style="18" customWidth="1"/>
    <col min="14868" max="14870" width="4.10833333333333" style="18" customWidth="1"/>
    <col min="14871" max="14874" width="3.66666666666667" style="18" customWidth="1"/>
    <col min="14875" max="14875" width="4.66666666666667" style="18" customWidth="1"/>
    <col min="14876" max="14876" width="5.10833333333333" style="18" customWidth="1"/>
    <col min="14877" max="14877" width="4.55833333333333" style="18" customWidth="1"/>
    <col min="14878" max="15070" width="9.10833333333333" style="18"/>
    <col min="15071" max="15072" width="4.10833333333333" style="18" customWidth="1"/>
    <col min="15073" max="15087" width="4.66666666666667" style="18" customWidth="1"/>
    <col min="15088" max="15090" width="3.66666666666667" style="18" customWidth="1"/>
    <col min="15091" max="15091" width="4.33333333333333" style="18" customWidth="1"/>
    <col min="15092" max="15103" width="3.66666666666667" style="18" customWidth="1"/>
    <col min="15104" max="15104" width="5.44166666666667" style="18" customWidth="1"/>
    <col min="15105" max="15105" width="4.66666666666667" style="18" customWidth="1"/>
    <col min="15106" max="15106" width="3.66666666666667" style="18" customWidth="1"/>
    <col min="15107" max="15107" width="5.44166666666667" style="18" customWidth="1"/>
    <col min="15108" max="15108" width="4.66666666666667" style="18" customWidth="1"/>
    <col min="15109" max="15109" width="3.66666666666667" style="18" customWidth="1"/>
    <col min="15110" max="15110" width="5.44166666666667" style="18" customWidth="1"/>
    <col min="15111" max="15111" width="4.66666666666667" style="18" customWidth="1"/>
    <col min="15112" max="15112" width="3.66666666666667" style="18" customWidth="1"/>
    <col min="15113" max="15113" width="5.44166666666667" style="18" customWidth="1"/>
    <col min="15114" max="15114" width="4.66666666666667" style="18" customWidth="1"/>
    <col min="15115" max="15115" width="3.66666666666667" style="18" customWidth="1"/>
    <col min="15116" max="15116" width="5.44166666666667" style="18" customWidth="1"/>
    <col min="15117" max="15117" width="4.66666666666667" style="18" customWidth="1"/>
    <col min="15118" max="15118" width="3.66666666666667" style="18" customWidth="1"/>
    <col min="15119" max="15119" width="5.44166666666667" style="18" customWidth="1"/>
    <col min="15120" max="15120" width="4.66666666666667" style="18" customWidth="1"/>
    <col min="15121" max="15121" width="3.66666666666667" style="18" customWidth="1"/>
    <col min="15122" max="15122" width="5.44166666666667" style="18" customWidth="1"/>
    <col min="15123" max="15123" width="4.66666666666667" style="18" customWidth="1"/>
    <col min="15124" max="15126" width="4.10833333333333" style="18" customWidth="1"/>
    <col min="15127" max="15130" width="3.66666666666667" style="18" customWidth="1"/>
    <col min="15131" max="15131" width="4.66666666666667" style="18" customWidth="1"/>
    <col min="15132" max="15132" width="5.10833333333333" style="18" customWidth="1"/>
    <col min="15133" max="15133" width="4.55833333333333" style="18" customWidth="1"/>
    <col min="15134" max="15326" width="9.10833333333333" style="18"/>
    <col min="15327" max="15328" width="4.10833333333333" style="18" customWidth="1"/>
    <col min="15329" max="15343" width="4.66666666666667" style="18" customWidth="1"/>
    <col min="15344" max="15346" width="3.66666666666667" style="18" customWidth="1"/>
    <col min="15347" max="15347" width="4.33333333333333" style="18" customWidth="1"/>
    <col min="15348" max="15359" width="3.66666666666667" style="18" customWidth="1"/>
    <col min="15360" max="15360" width="5.44166666666667" style="18" customWidth="1"/>
    <col min="15361" max="15361" width="4.66666666666667" style="18" customWidth="1"/>
    <col min="15362" max="15362" width="3.66666666666667" style="18" customWidth="1"/>
    <col min="15363" max="15363" width="5.44166666666667" style="18" customWidth="1"/>
    <col min="15364" max="15364" width="4.66666666666667" style="18" customWidth="1"/>
    <col min="15365" max="15365" width="3.66666666666667" style="18" customWidth="1"/>
    <col min="15366" max="15366" width="5.44166666666667" style="18" customWidth="1"/>
    <col min="15367" max="15367" width="4.66666666666667" style="18" customWidth="1"/>
    <col min="15368" max="15368" width="3.66666666666667" style="18" customWidth="1"/>
    <col min="15369" max="15369" width="5.44166666666667" style="18" customWidth="1"/>
    <col min="15370" max="15370" width="4.66666666666667" style="18" customWidth="1"/>
    <col min="15371" max="15371" width="3.66666666666667" style="18" customWidth="1"/>
    <col min="15372" max="15372" width="5.44166666666667" style="18" customWidth="1"/>
    <col min="15373" max="15373" width="4.66666666666667" style="18" customWidth="1"/>
    <col min="15374" max="15374" width="3.66666666666667" style="18" customWidth="1"/>
    <col min="15375" max="15375" width="5.44166666666667" style="18" customWidth="1"/>
    <col min="15376" max="15376" width="4.66666666666667" style="18" customWidth="1"/>
    <col min="15377" max="15377" width="3.66666666666667" style="18" customWidth="1"/>
    <col min="15378" max="15378" width="5.44166666666667" style="18" customWidth="1"/>
    <col min="15379" max="15379" width="4.66666666666667" style="18" customWidth="1"/>
    <col min="15380" max="15382" width="4.10833333333333" style="18" customWidth="1"/>
    <col min="15383" max="15386" width="3.66666666666667" style="18" customWidth="1"/>
    <col min="15387" max="15387" width="4.66666666666667" style="18" customWidth="1"/>
    <col min="15388" max="15388" width="5.10833333333333" style="18" customWidth="1"/>
    <col min="15389" max="15389" width="4.55833333333333" style="18" customWidth="1"/>
    <col min="15390" max="15582" width="9.10833333333333" style="18"/>
    <col min="15583" max="15584" width="4.10833333333333" style="18" customWidth="1"/>
    <col min="15585" max="15599" width="4.66666666666667" style="18" customWidth="1"/>
    <col min="15600" max="15602" width="3.66666666666667" style="18" customWidth="1"/>
    <col min="15603" max="15603" width="4.33333333333333" style="18" customWidth="1"/>
    <col min="15604" max="15615" width="3.66666666666667" style="18" customWidth="1"/>
    <col min="15616" max="15616" width="5.44166666666667" style="18" customWidth="1"/>
    <col min="15617" max="15617" width="4.66666666666667" style="18" customWidth="1"/>
    <col min="15618" max="15618" width="3.66666666666667" style="18" customWidth="1"/>
    <col min="15619" max="15619" width="5.44166666666667" style="18" customWidth="1"/>
    <col min="15620" max="15620" width="4.66666666666667" style="18" customWidth="1"/>
    <col min="15621" max="15621" width="3.66666666666667" style="18" customWidth="1"/>
    <col min="15622" max="15622" width="5.44166666666667" style="18" customWidth="1"/>
    <col min="15623" max="15623" width="4.66666666666667" style="18" customWidth="1"/>
    <col min="15624" max="15624" width="3.66666666666667" style="18" customWidth="1"/>
    <col min="15625" max="15625" width="5.44166666666667" style="18" customWidth="1"/>
    <col min="15626" max="15626" width="4.66666666666667" style="18" customWidth="1"/>
    <col min="15627" max="15627" width="3.66666666666667" style="18" customWidth="1"/>
    <col min="15628" max="15628" width="5.44166666666667" style="18" customWidth="1"/>
    <col min="15629" max="15629" width="4.66666666666667" style="18" customWidth="1"/>
    <col min="15630" max="15630" width="3.66666666666667" style="18" customWidth="1"/>
    <col min="15631" max="15631" width="5.44166666666667" style="18" customWidth="1"/>
    <col min="15632" max="15632" width="4.66666666666667" style="18" customWidth="1"/>
    <col min="15633" max="15633" width="3.66666666666667" style="18" customWidth="1"/>
    <col min="15634" max="15634" width="5.44166666666667" style="18" customWidth="1"/>
    <col min="15635" max="15635" width="4.66666666666667" style="18" customWidth="1"/>
    <col min="15636" max="15638" width="4.10833333333333" style="18" customWidth="1"/>
    <col min="15639" max="15642" width="3.66666666666667" style="18" customWidth="1"/>
    <col min="15643" max="15643" width="4.66666666666667" style="18" customWidth="1"/>
    <col min="15644" max="15644" width="5.10833333333333" style="18" customWidth="1"/>
    <col min="15645" max="15645" width="4.55833333333333" style="18" customWidth="1"/>
    <col min="15646" max="15838" width="9.10833333333333" style="18"/>
    <col min="15839" max="15840" width="4.10833333333333" style="18" customWidth="1"/>
    <col min="15841" max="15855" width="4.66666666666667" style="18" customWidth="1"/>
    <col min="15856" max="15858" width="3.66666666666667" style="18" customWidth="1"/>
    <col min="15859" max="15859" width="4.33333333333333" style="18" customWidth="1"/>
    <col min="15860" max="15871" width="3.66666666666667" style="18" customWidth="1"/>
    <col min="15872" max="15872" width="5.44166666666667" style="18" customWidth="1"/>
    <col min="15873" max="15873" width="4.66666666666667" style="18" customWidth="1"/>
    <col min="15874" max="15874" width="3.66666666666667" style="18" customWidth="1"/>
    <col min="15875" max="15875" width="5.44166666666667" style="18" customWidth="1"/>
    <col min="15876" max="15876" width="4.66666666666667" style="18" customWidth="1"/>
    <col min="15877" max="15877" width="3.66666666666667" style="18" customWidth="1"/>
    <col min="15878" max="15878" width="5.44166666666667" style="18" customWidth="1"/>
    <col min="15879" max="15879" width="4.66666666666667" style="18" customWidth="1"/>
    <col min="15880" max="15880" width="3.66666666666667" style="18" customWidth="1"/>
    <col min="15881" max="15881" width="5.44166666666667" style="18" customWidth="1"/>
    <col min="15882" max="15882" width="4.66666666666667" style="18" customWidth="1"/>
    <col min="15883" max="15883" width="3.66666666666667" style="18" customWidth="1"/>
    <col min="15884" max="15884" width="5.44166666666667" style="18" customWidth="1"/>
    <col min="15885" max="15885" width="4.66666666666667" style="18" customWidth="1"/>
    <col min="15886" max="15886" width="3.66666666666667" style="18" customWidth="1"/>
    <col min="15887" max="15887" width="5.44166666666667" style="18" customWidth="1"/>
    <col min="15888" max="15888" width="4.66666666666667" style="18" customWidth="1"/>
    <col min="15889" max="15889" width="3.66666666666667" style="18" customWidth="1"/>
    <col min="15890" max="15890" width="5.44166666666667" style="18" customWidth="1"/>
    <col min="15891" max="15891" width="4.66666666666667" style="18" customWidth="1"/>
    <col min="15892" max="15894" width="4.10833333333333" style="18" customWidth="1"/>
    <col min="15895" max="15898" width="3.66666666666667" style="18" customWidth="1"/>
    <col min="15899" max="15899" width="4.66666666666667" style="18" customWidth="1"/>
    <col min="15900" max="15900" width="5.10833333333333" style="18" customWidth="1"/>
    <col min="15901" max="15901" width="4.55833333333333" style="18" customWidth="1"/>
    <col min="15902" max="16094" width="9.10833333333333" style="18"/>
    <col min="16095" max="16096" width="4.10833333333333" style="18" customWidth="1"/>
    <col min="16097" max="16111" width="4.66666666666667" style="18" customWidth="1"/>
    <col min="16112" max="16114" width="3.66666666666667" style="18" customWidth="1"/>
    <col min="16115" max="16115" width="4.33333333333333" style="18" customWidth="1"/>
    <col min="16116" max="16127" width="3.66666666666667" style="18" customWidth="1"/>
    <col min="16128" max="16128" width="5.44166666666667" style="18" customWidth="1"/>
    <col min="16129" max="16129" width="4.66666666666667" style="18" customWidth="1"/>
    <col min="16130" max="16130" width="3.66666666666667" style="18" customWidth="1"/>
    <col min="16131" max="16131" width="5.44166666666667" style="18" customWidth="1"/>
    <col min="16132" max="16132" width="4.66666666666667" style="18" customWidth="1"/>
    <col min="16133" max="16133" width="3.66666666666667" style="18" customWidth="1"/>
    <col min="16134" max="16134" width="5.44166666666667" style="18" customWidth="1"/>
    <col min="16135" max="16135" width="4.66666666666667" style="18" customWidth="1"/>
    <col min="16136" max="16136" width="3.66666666666667" style="18" customWidth="1"/>
    <col min="16137" max="16137" width="5.44166666666667" style="18" customWidth="1"/>
    <col min="16138" max="16138" width="4.66666666666667" style="18" customWidth="1"/>
    <col min="16139" max="16139" width="3.66666666666667" style="18" customWidth="1"/>
    <col min="16140" max="16140" width="5.44166666666667" style="18" customWidth="1"/>
    <col min="16141" max="16141" width="4.66666666666667" style="18" customWidth="1"/>
    <col min="16142" max="16142" width="3.66666666666667" style="18" customWidth="1"/>
    <col min="16143" max="16143" width="5.44166666666667" style="18" customWidth="1"/>
    <col min="16144" max="16144" width="4.66666666666667" style="18" customWidth="1"/>
    <col min="16145" max="16145" width="3.66666666666667" style="18" customWidth="1"/>
    <col min="16146" max="16146" width="5.44166666666667" style="18" customWidth="1"/>
    <col min="16147" max="16147" width="4.66666666666667" style="18" customWidth="1"/>
    <col min="16148" max="16150" width="4.10833333333333" style="18" customWidth="1"/>
    <col min="16151" max="16154" width="3.66666666666667" style="18" customWidth="1"/>
    <col min="16155" max="16155" width="4.66666666666667" style="18" customWidth="1"/>
    <col min="16156" max="16156" width="5.10833333333333" style="18" customWidth="1"/>
    <col min="16157" max="16157" width="4.55833333333333" style="18" customWidth="1"/>
    <col min="16158" max="16384" width="9.10833333333333" style="18"/>
  </cols>
  <sheetData>
    <row r="1" s="1" customFormat="1" ht="38.25" customHeight="1" spans="1:64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</row>
    <row r="2" s="1" customFormat="1" ht="30" spans="1:64">
      <c r="A2" s="22"/>
      <c r="B2" s="22"/>
      <c r="C2" s="22"/>
      <c r="D2" s="23" t="s">
        <v>1</v>
      </c>
      <c r="E2" s="22"/>
      <c r="F2" s="22"/>
      <c r="G2" s="22"/>
      <c r="H2" s="22"/>
      <c r="I2" s="22"/>
      <c r="J2" s="22"/>
      <c r="K2" s="25"/>
      <c r="L2" s="22"/>
      <c r="M2" s="22"/>
      <c r="N2" s="22"/>
      <c r="O2" s="22"/>
      <c r="Q2" s="28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28"/>
      <c r="AZ2" s="330"/>
      <c r="BA2" s="106"/>
      <c r="BB2" s="106"/>
      <c r="BC2" s="25"/>
      <c r="BD2" s="25"/>
      <c r="BE2" s="106"/>
      <c r="BF2" s="25"/>
      <c r="BG2" s="25"/>
      <c r="BH2" s="25"/>
      <c r="BI2" s="25"/>
      <c r="BJ2" s="106"/>
      <c r="BK2" s="106"/>
      <c r="BL2" s="106"/>
    </row>
    <row r="3" s="1" customFormat="1" ht="33.75" spans="2:64">
      <c r="B3" s="22"/>
      <c r="C3" s="22"/>
      <c r="D3" s="22" t="s">
        <v>2</v>
      </c>
      <c r="E3" s="24"/>
      <c r="F3" s="24"/>
      <c r="G3" s="24"/>
      <c r="H3" s="24"/>
      <c r="I3" s="24"/>
      <c r="J3" s="22"/>
      <c r="K3" s="22"/>
      <c r="L3" s="22"/>
      <c r="M3" s="22"/>
      <c r="N3" s="22"/>
      <c r="O3" s="22"/>
      <c r="P3" s="103" t="s">
        <v>3</v>
      </c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331"/>
      <c r="BA3" s="106"/>
      <c r="BB3" s="106"/>
      <c r="BC3" s="25"/>
      <c r="BD3" s="25"/>
      <c r="BE3" s="106"/>
      <c r="BF3" s="25"/>
      <c r="BG3" s="25"/>
      <c r="BH3" s="25"/>
      <c r="BI3" s="25"/>
      <c r="BJ3" s="106"/>
      <c r="BK3" s="106"/>
      <c r="BL3" s="106"/>
    </row>
    <row r="4" s="1" customFormat="1" ht="25.5" spans="2:64">
      <c r="B4" s="22"/>
      <c r="C4" s="22"/>
      <c r="D4" s="22" t="s">
        <v>4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104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04"/>
      <c r="BA4" s="106"/>
      <c r="BB4" s="106"/>
      <c r="BC4" s="332"/>
      <c r="BD4" s="25"/>
      <c r="BE4" s="106"/>
      <c r="BF4" s="25"/>
      <c r="BG4" s="25"/>
      <c r="BH4" s="25"/>
      <c r="BI4" s="25"/>
      <c r="BJ4" s="106"/>
      <c r="BK4" s="106"/>
      <c r="BL4" s="106"/>
    </row>
    <row r="5" s="1" customFormat="1" ht="30" customHeight="1" spans="2:64">
      <c r="B5" s="22"/>
      <c r="C5" s="22"/>
      <c r="D5" s="22" t="s">
        <v>5</v>
      </c>
      <c r="E5" s="22"/>
      <c r="F5" s="22"/>
      <c r="G5" s="22"/>
      <c r="H5" s="22"/>
      <c r="I5" s="22"/>
      <c r="J5" s="22"/>
      <c r="K5" s="25"/>
      <c r="L5" s="22"/>
      <c r="M5" s="22"/>
      <c r="N5" s="22"/>
      <c r="O5" s="22"/>
      <c r="P5" s="104"/>
      <c r="Q5" s="113"/>
      <c r="R5" s="114" t="s">
        <v>6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BC5" s="333" t="s">
        <v>7</v>
      </c>
      <c r="BD5" s="105"/>
      <c r="BE5" s="106"/>
      <c r="BF5" s="25"/>
      <c r="BG5" s="25"/>
      <c r="BH5" s="25"/>
      <c r="BI5" s="25"/>
      <c r="BJ5" s="106"/>
      <c r="BK5" s="106"/>
      <c r="BL5" s="106"/>
    </row>
    <row r="6" s="1" customFormat="1" ht="30" spans="2:64">
      <c r="B6" s="22"/>
      <c r="C6" s="22"/>
      <c r="D6" s="25" t="s">
        <v>8</v>
      </c>
      <c r="E6" s="22"/>
      <c r="F6" s="22"/>
      <c r="G6" s="22"/>
      <c r="H6" s="22"/>
      <c r="I6" s="22"/>
      <c r="J6" s="22"/>
      <c r="K6" s="25"/>
      <c r="L6" s="22"/>
      <c r="M6" s="22"/>
      <c r="N6" s="22"/>
      <c r="O6" s="22"/>
      <c r="P6" s="105"/>
      <c r="Q6" s="115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 t="s">
        <v>9</v>
      </c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05"/>
      <c r="BC6" s="334"/>
      <c r="BD6" s="105"/>
      <c r="BE6" s="106"/>
      <c r="BF6" s="25"/>
      <c r="BG6" s="25"/>
      <c r="BH6" s="25"/>
      <c r="BI6" s="25"/>
      <c r="BJ6" s="106"/>
      <c r="BK6" s="106"/>
      <c r="BL6" s="106"/>
    </row>
    <row r="7" s="1" customFormat="1" ht="30" customHeight="1" spans="2:64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106"/>
      <c r="Q7" s="115"/>
      <c r="R7" s="117"/>
      <c r="S7" s="117"/>
      <c r="U7" s="117"/>
      <c r="V7" s="117"/>
      <c r="W7" s="117"/>
      <c r="X7" s="117"/>
      <c r="Y7" s="193"/>
      <c r="Z7" s="193"/>
      <c r="AA7" s="193"/>
      <c r="AB7" s="117" t="s">
        <v>10</v>
      </c>
      <c r="AD7" s="193"/>
      <c r="AE7" s="193"/>
      <c r="AG7" s="193"/>
      <c r="AH7" s="193"/>
      <c r="AI7" s="193"/>
      <c r="AJ7" s="193"/>
      <c r="AK7" s="193"/>
      <c r="AL7" s="193"/>
      <c r="AM7" s="193"/>
      <c r="AN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BC7" s="335"/>
      <c r="BD7" s="105"/>
      <c r="BE7" s="106"/>
      <c r="BF7" s="22"/>
      <c r="BG7" s="22"/>
      <c r="BH7" s="22"/>
      <c r="BI7" s="22"/>
      <c r="BJ7" s="22"/>
      <c r="BK7" s="22"/>
      <c r="BL7" s="106"/>
    </row>
    <row r="8" s="1" customFormat="1" ht="30" spans="2:64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106"/>
      <c r="Q8" s="22"/>
      <c r="R8" s="22"/>
      <c r="S8" s="22"/>
      <c r="U8" s="22"/>
      <c r="V8" s="22"/>
      <c r="W8" s="25"/>
      <c r="X8" s="22"/>
      <c r="Y8" s="194"/>
      <c r="Z8" s="194"/>
      <c r="AA8" s="194"/>
      <c r="AB8" s="195" t="s">
        <v>11</v>
      </c>
      <c r="AD8" s="194"/>
      <c r="AE8" s="194"/>
      <c r="AG8" s="194"/>
      <c r="AH8" s="194"/>
      <c r="AI8" s="194"/>
      <c r="AJ8" s="194"/>
      <c r="AK8" s="194"/>
      <c r="AL8" s="194"/>
      <c r="AM8" s="194"/>
      <c r="AN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BC8" s="336" t="s">
        <v>12</v>
      </c>
      <c r="BD8" s="25"/>
      <c r="BE8" s="106"/>
      <c r="BF8" s="25"/>
      <c r="BG8" s="25"/>
      <c r="BH8" s="25"/>
      <c r="BI8" s="25"/>
      <c r="BJ8" s="106"/>
      <c r="BK8" s="106"/>
      <c r="BL8" s="106"/>
    </row>
    <row r="9" s="2" customFormat="1" ht="30" spans="1:64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6"/>
      <c r="O9" s="26"/>
      <c r="P9" s="11"/>
      <c r="Q9" s="26"/>
      <c r="R9" s="26"/>
      <c r="S9" s="26"/>
      <c r="U9" s="26"/>
      <c r="V9" s="26"/>
      <c r="W9" s="26"/>
      <c r="X9" s="26"/>
      <c r="Y9" s="26"/>
      <c r="Z9" s="26"/>
      <c r="AA9" s="26"/>
      <c r="AB9" s="195" t="s">
        <v>13</v>
      </c>
      <c r="AC9" s="26"/>
      <c r="AD9" s="26"/>
      <c r="AE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C9" s="337"/>
      <c r="BD9" s="26"/>
      <c r="BE9" s="365"/>
      <c r="BF9" s="366"/>
      <c r="BG9" s="366"/>
      <c r="BH9" s="366"/>
      <c r="BI9" s="366"/>
      <c r="BJ9" s="366"/>
      <c r="BK9" s="366"/>
      <c r="BL9" s="366"/>
    </row>
    <row r="10" s="2" customFormat="1" ht="27" spans="1:64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6"/>
      <c r="O10" s="26"/>
      <c r="P10" s="11"/>
      <c r="Q10" s="118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26"/>
      <c r="BC10" s="333" t="s">
        <v>14</v>
      </c>
      <c r="BD10" s="26"/>
      <c r="BE10" s="365"/>
      <c r="BF10" s="366"/>
      <c r="BG10" s="366"/>
      <c r="BH10" s="366"/>
      <c r="BI10" s="366"/>
      <c r="BJ10" s="366"/>
      <c r="BK10" s="366"/>
      <c r="BL10" s="366"/>
    </row>
    <row r="11" s="2" customFormat="1" ht="27" spans="1:64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6"/>
      <c r="O11" s="26"/>
      <c r="P11" s="11"/>
      <c r="Q11" s="118" t="s">
        <v>15</v>
      </c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26"/>
      <c r="BC11" s="338"/>
      <c r="BD11" s="26"/>
      <c r="BE11" s="365"/>
      <c r="BF11" s="366"/>
      <c r="BG11" s="366"/>
      <c r="BH11" s="366"/>
      <c r="BI11" s="366"/>
      <c r="BJ11" s="366"/>
      <c r="BK11" s="366"/>
      <c r="BL11" s="366"/>
    </row>
    <row r="12" s="2" customFormat="1" ht="27" spans="1:64">
      <c r="A12" s="26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6"/>
      <c r="O12" s="26"/>
      <c r="P12" s="11"/>
      <c r="Q12" s="118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26"/>
      <c r="BC12" s="338"/>
      <c r="BD12" s="26"/>
      <c r="BE12" s="365"/>
      <c r="BF12" s="366"/>
      <c r="BG12" s="366"/>
      <c r="BH12" s="366"/>
      <c r="BI12" s="366"/>
      <c r="BJ12" s="366"/>
      <c r="BK12" s="366"/>
      <c r="BL12" s="366"/>
    </row>
    <row r="13" s="1" customFormat="1" ht="28.5" spans="1:62">
      <c r="A13" s="28" t="s">
        <v>16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301" t="s">
        <v>17</v>
      </c>
      <c r="AU13" s="302"/>
      <c r="AV13" s="302"/>
      <c r="AW13" s="302"/>
      <c r="AX13" s="302"/>
      <c r="AY13" s="302"/>
      <c r="AZ13" s="302"/>
      <c r="BA13" s="302"/>
      <c r="BB13" s="302"/>
      <c r="BC13" s="302"/>
      <c r="BD13" s="302"/>
      <c r="BE13" s="302"/>
      <c r="BF13" s="302"/>
      <c r="BG13" s="302"/>
      <c r="BH13" s="302"/>
      <c r="BI13" s="302"/>
      <c r="BJ13" s="302"/>
    </row>
    <row r="14" s="1" customFormat="1" ht="42.75" customHeight="1" spans="1:61">
      <c r="A14" s="29" t="s">
        <v>18</v>
      </c>
      <c r="B14" s="30" t="s">
        <v>19</v>
      </c>
      <c r="C14" s="31"/>
      <c r="D14" s="31"/>
      <c r="E14" s="31"/>
      <c r="F14" s="32"/>
      <c r="G14" s="31" t="s">
        <v>20</v>
      </c>
      <c r="H14" s="31"/>
      <c r="I14" s="31"/>
      <c r="J14" s="32"/>
      <c r="K14" s="31" t="s">
        <v>21</v>
      </c>
      <c r="L14" s="31"/>
      <c r="M14" s="31"/>
      <c r="N14" s="31"/>
      <c r="O14" s="31" t="s">
        <v>22</v>
      </c>
      <c r="P14" s="31"/>
      <c r="Q14" s="31"/>
      <c r="R14" s="31"/>
      <c r="S14" s="32"/>
      <c r="T14" s="31" t="s">
        <v>23</v>
      </c>
      <c r="U14" s="31"/>
      <c r="V14" s="31"/>
      <c r="W14" s="32"/>
      <c r="X14" s="31" t="s">
        <v>24</v>
      </c>
      <c r="Y14" s="31"/>
      <c r="Z14" s="31"/>
      <c r="AA14" s="32"/>
      <c r="AB14" s="31" t="s">
        <v>25</v>
      </c>
      <c r="AC14" s="31"/>
      <c r="AD14" s="31"/>
      <c r="AE14" s="31"/>
      <c r="AF14" s="32"/>
      <c r="AG14" s="31" t="s">
        <v>26</v>
      </c>
      <c r="AH14" s="31"/>
      <c r="AI14" s="31"/>
      <c r="AJ14" s="32"/>
      <c r="AK14" s="31" t="s">
        <v>27</v>
      </c>
      <c r="AL14" s="31"/>
      <c r="AM14" s="31"/>
      <c r="AN14" s="31"/>
      <c r="AO14" s="31" t="s">
        <v>28</v>
      </c>
      <c r="AP14" s="31"/>
      <c r="AQ14" s="31"/>
      <c r="AR14" s="31"/>
      <c r="AS14" s="32"/>
      <c r="AT14" s="31" t="s">
        <v>29</v>
      </c>
      <c r="AU14" s="31"/>
      <c r="AV14" s="31"/>
      <c r="AW14" s="32"/>
      <c r="AX14" s="31" t="s">
        <v>30</v>
      </c>
      <c r="AY14" s="31"/>
      <c r="AZ14" s="31"/>
      <c r="BA14" s="339"/>
      <c r="BB14" s="340" t="s">
        <v>31</v>
      </c>
      <c r="BC14" s="341" t="s">
        <v>32</v>
      </c>
      <c r="BD14" s="342" t="s">
        <v>33</v>
      </c>
      <c r="BE14" s="342" t="s">
        <v>34</v>
      </c>
      <c r="BF14" s="342" t="s">
        <v>35</v>
      </c>
      <c r="BG14" s="342" t="s">
        <v>36</v>
      </c>
      <c r="BH14" s="367" t="s">
        <v>37</v>
      </c>
      <c r="BI14" s="368" t="s">
        <v>38</v>
      </c>
    </row>
    <row r="15" s="1" customFormat="1" ht="34.5" customHeight="1" spans="1:61">
      <c r="A15" s="33"/>
      <c r="B15" s="34">
        <v>1</v>
      </c>
      <c r="C15" s="35">
        <v>8</v>
      </c>
      <c r="D15" s="35">
        <v>15</v>
      </c>
      <c r="E15" s="35">
        <v>22</v>
      </c>
      <c r="F15" s="36">
        <v>29</v>
      </c>
      <c r="G15" s="35">
        <v>6</v>
      </c>
      <c r="H15" s="35">
        <v>13</v>
      </c>
      <c r="I15" s="35">
        <v>20</v>
      </c>
      <c r="J15" s="36">
        <v>27</v>
      </c>
      <c r="K15" s="35">
        <v>3</v>
      </c>
      <c r="L15" s="35">
        <v>10</v>
      </c>
      <c r="M15" s="35">
        <v>17</v>
      </c>
      <c r="N15" s="35">
        <v>24</v>
      </c>
      <c r="O15" s="35">
        <v>1</v>
      </c>
      <c r="P15" s="35">
        <v>8</v>
      </c>
      <c r="Q15" s="35">
        <v>15</v>
      </c>
      <c r="R15" s="35">
        <v>22</v>
      </c>
      <c r="S15" s="36">
        <v>29</v>
      </c>
      <c r="T15" s="35">
        <v>5</v>
      </c>
      <c r="U15" s="35">
        <v>12</v>
      </c>
      <c r="V15" s="35">
        <v>19</v>
      </c>
      <c r="W15" s="36">
        <v>26</v>
      </c>
      <c r="X15" s="35">
        <v>2</v>
      </c>
      <c r="Y15" s="35">
        <v>9</v>
      </c>
      <c r="Z15" s="35">
        <v>16</v>
      </c>
      <c r="AA15" s="36">
        <v>23</v>
      </c>
      <c r="AB15" s="35">
        <v>2</v>
      </c>
      <c r="AC15" s="35">
        <v>9</v>
      </c>
      <c r="AD15" s="35">
        <v>16</v>
      </c>
      <c r="AE15" s="35">
        <v>23</v>
      </c>
      <c r="AF15" s="36">
        <v>30</v>
      </c>
      <c r="AG15" s="35">
        <v>6</v>
      </c>
      <c r="AH15" s="35">
        <v>13</v>
      </c>
      <c r="AI15" s="35">
        <v>20</v>
      </c>
      <c r="AJ15" s="36">
        <v>27</v>
      </c>
      <c r="AK15" s="35">
        <v>4</v>
      </c>
      <c r="AL15" s="35">
        <v>11</v>
      </c>
      <c r="AM15" s="35">
        <v>18</v>
      </c>
      <c r="AN15" s="35">
        <v>25</v>
      </c>
      <c r="AO15" s="35">
        <v>1</v>
      </c>
      <c r="AP15" s="35">
        <v>8</v>
      </c>
      <c r="AQ15" s="35">
        <v>15</v>
      </c>
      <c r="AR15" s="35">
        <v>22</v>
      </c>
      <c r="AS15" s="36">
        <v>29</v>
      </c>
      <c r="AT15" s="35">
        <v>6</v>
      </c>
      <c r="AU15" s="35">
        <v>13</v>
      </c>
      <c r="AV15" s="35">
        <v>20</v>
      </c>
      <c r="AW15" s="36">
        <v>27</v>
      </c>
      <c r="AX15" s="35">
        <v>3</v>
      </c>
      <c r="AY15" s="35">
        <v>10</v>
      </c>
      <c r="AZ15" s="35">
        <v>17</v>
      </c>
      <c r="BA15" s="343">
        <v>24</v>
      </c>
      <c r="BB15" s="344"/>
      <c r="BC15" s="345"/>
      <c r="BD15" s="345"/>
      <c r="BE15" s="345"/>
      <c r="BF15" s="345"/>
      <c r="BG15" s="345"/>
      <c r="BH15" s="369"/>
      <c r="BI15" s="370"/>
    </row>
    <row r="16" s="1" customFormat="1" ht="33.75" customHeight="1" spans="1:61">
      <c r="A16" s="33"/>
      <c r="B16" s="37">
        <v>7</v>
      </c>
      <c r="C16" s="38">
        <v>14</v>
      </c>
      <c r="D16" s="38">
        <v>21</v>
      </c>
      <c r="E16" s="38">
        <v>28</v>
      </c>
      <c r="F16" s="38">
        <v>5</v>
      </c>
      <c r="G16" s="38">
        <v>12</v>
      </c>
      <c r="H16" s="38">
        <v>19</v>
      </c>
      <c r="I16" s="38">
        <v>26</v>
      </c>
      <c r="J16" s="38">
        <v>2</v>
      </c>
      <c r="K16" s="38">
        <v>9</v>
      </c>
      <c r="L16" s="38">
        <v>16</v>
      </c>
      <c r="M16" s="38">
        <v>23</v>
      </c>
      <c r="N16" s="38">
        <v>30</v>
      </c>
      <c r="O16" s="38">
        <v>7</v>
      </c>
      <c r="P16" s="38">
        <v>14</v>
      </c>
      <c r="Q16" s="38">
        <v>21</v>
      </c>
      <c r="R16" s="38">
        <v>28</v>
      </c>
      <c r="S16" s="38">
        <v>4</v>
      </c>
      <c r="T16" s="38">
        <v>11</v>
      </c>
      <c r="U16" s="38">
        <v>18</v>
      </c>
      <c r="V16" s="38">
        <v>25</v>
      </c>
      <c r="W16" s="38">
        <v>1</v>
      </c>
      <c r="X16" s="38">
        <v>8</v>
      </c>
      <c r="Y16" s="38">
        <v>15</v>
      </c>
      <c r="Z16" s="38">
        <v>22</v>
      </c>
      <c r="AA16" s="38">
        <v>1</v>
      </c>
      <c r="AB16" s="38">
        <v>8</v>
      </c>
      <c r="AC16" s="38">
        <v>15</v>
      </c>
      <c r="AD16" s="38">
        <v>22</v>
      </c>
      <c r="AE16" s="38">
        <v>29</v>
      </c>
      <c r="AF16" s="38">
        <v>5</v>
      </c>
      <c r="AG16" s="38">
        <v>12</v>
      </c>
      <c r="AH16" s="38">
        <v>19</v>
      </c>
      <c r="AI16" s="38">
        <v>26</v>
      </c>
      <c r="AJ16" s="38">
        <v>3</v>
      </c>
      <c r="AK16" s="38">
        <v>10</v>
      </c>
      <c r="AL16" s="38">
        <v>17</v>
      </c>
      <c r="AM16" s="38">
        <v>24</v>
      </c>
      <c r="AN16" s="38">
        <v>31</v>
      </c>
      <c r="AO16" s="38">
        <v>7</v>
      </c>
      <c r="AP16" s="38">
        <v>14</v>
      </c>
      <c r="AQ16" s="38">
        <v>21</v>
      </c>
      <c r="AR16" s="38">
        <v>28</v>
      </c>
      <c r="AS16" s="38">
        <v>5</v>
      </c>
      <c r="AT16" s="38">
        <v>12</v>
      </c>
      <c r="AU16" s="38">
        <v>19</v>
      </c>
      <c r="AV16" s="38">
        <v>26</v>
      </c>
      <c r="AW16" s="38">
        <v>2</v>
      </c>
      <c r="AX16" s="38">
        <v>9</v>
      </c>
      <c r="AY16" s="38">
        <v>16</v>
      </c>
      <c r="AZ16" s="38">
        <v>23</v>
      </c>
      <c r="BA16" s="346">
        <v>31</v>
      </c>
      <c r="BB16" s="344"/>
      <c r="BC16" s="345"/>
      <c r="BD16" s="345"/>
      <c r="BE16" s="345"/>
      <c r="BF16" s="345"/>
      <c r="BG16" s="345"/>
      <c r="BH16" s="369"/>
      <c r="BI16" s="370"/>
    </row>
    <row r="17" s="1" customFormat="1" ht="33.9" customHeight="1" spans="1:61">
      <c r="A17" s="39"/>
      <c r="B17" s="40">
        <v>1</v>
      </c>
      <c r="C17" s="41">
        <f t="shared" ref="C17:BA17" si="0">B17+1</f>
        <v>2</v>
      </c>
      <c r="D17" s="41">
        <f t="shared" si="0"/>
        <v>3</v>
      </c>
      <c r="E17" s="41">
        <f t="shared" si="0"/>
        <v>4</v>
      </c>
      <c r="F17" s="41">
        <f t="shared" si="0"/>
        <v>5</v>
      </c>
      <c r="G17" s="41">
        <f t="shared" si="0"/>
        <v>6</v>
      </c>
      <c r="H17" s="41">
        <f t="shared" si="0"/>
        <v>7</v>
      </c>
      <c r="I17" s="41">
        <f t="shared" si="0"/>
        <v>8</v>
      </c>
      <c r="J17" s="41">
        <f t="shared" si="0"/>
        <v>9</v>
      </c>
      <c r="K17" s="41">
        <f t="shared" si="0"/>
        <v>10</v>
      </c>
      <c r="L17" s="41">
        <f t="shared" si="0"/>
        <v>11</v>
      </c>
      <c r="M17" s="41">
        <f t="shared" si="0"/>
        <v>12</v>
      </c>
      <c r="N17" s="41">
        <f t="shared" si="0"/>
        <v>13</v>
      </c>
      <c r="O17" s="41">
        <f t="shared" si="0"/>
        <v>14</v>
      </c>
      <c r="P17" s="41">
        <f t="shared" si="0"/>
        <v>15</v>
      </c>
      <c r="Q17" s="41">
        <f t="shared" si="0"/>
        <v>16</v>
      </c>
      <c r="R17" s="41">
        <f t="shared" si="0"/>
        <v>17</v>
      </c>
      <c r="S17" s="41">
        <f t="shared" si="0"/>
        <v>18</v>
      </c>
      <c r="T17" s="41">
        <f t="shared" si="0"/>
        <v>19</v>
      </c>
      <c r="U17" s="41">
        <f t="shared" si="0"/>
        <v>20</v>
      </c>
      <c r="V17" s="41">
        <f t="shared" si="0"/>
        <v>21</v>
      </c>
      <c r="W17" s="41">
        <f t="shared" si="0"/>
        <v>22</v>
      </c>
      <c r="X17" s="41">
        <f t="shared" si="0"/>
        <v>23</v>
      </c>
      <c r="Y17" s="41">
        <f t="shared" si="0"/>
        <v>24</v>
      </c>
      <c r="Z17" s="41">
        <f t="shared" si="0"/>
        <v>25</v>
      </c>
      <c r="AA17" s="41">
        <f t="shared" si="0"/>
        <v>26</v>
      </c>
      <c r="AB17" s="41">
        <f t="shared" si="0"/>
        <v>27</v>
      </c>
      <c r="AC17" s="41">
        <f t="shared" si="0"/>
        <v>28</v>
      </c>
      <c r="AD17" s="41">
        <f t="shared" si="0"/>
        <v>29</v>
      </c>
      <c r="AE17" s="41">
        <f t="shared" si="0"/>
        <v>30</v>
      </c>
      <c r="AF17" s="41">
        <f t="shared" si="0"/>
        <v>31</v>
      </c>
      <c r="AG17" s="41">
        <f t="shared" si="0"/>
        <v>32</v>
      </c>
      <c r="AH17" s="41">
        <f t="shared" si="0"/>
        <v>33</v>
      </c>
      <c r="AI17" s="41">
        <f t="shared" si="0"/>
        <v>34</v>
      </c>
      <c r="AJ17" s="41">
        <f t="shared" si="0"/>
        <v>35</v>
      </c>
      <c r="AK17" s="41">
        <f t="shared" si="0"/>
        <v>36</v>
      </c>
      <c r="AL17" s="41">
        <f t="shared" si="0"/>
        <v>37</v>
      </c>
      <c r="AM17" s="41">
        <f t="shared" si="0"/>
        <v>38</v>
      </c>
      <c r="AN17" s="41">
        <f t="shared" si="0"/>
        <v>39</v>
      </c>
      <c r="AO17" s="41">
        <f t="shared" si="0"/>
        <v>40</v>
      </c>
      <c r="AP17" s="41">
        <f t="shared" si="0"/>
        <v>41</v>
      </c>
      <c r="AQ17" s="41">
        <f t="shared" si="0"/>
        <v>42</v>
      </c>
      <c r="AR17" s="41">
        <f t="shared" si="0"/>
        <v>43</v>
      </c>
      <c r="AS17" s="41">
        <f t="shared" si="0"/>
        <v>44</v>
      </c>
      <c r="AT17" s="41">
        <f t="shared" si="0"/>
        <v>45</v>
      </c>
      <c r="AU17" s="41">
        <f t="shared" si="0"/>
        <v>46</v>
      </c>
      <c r="AV17" s="41">
        <f t="shared" si="0"/>
        <v>47</v>
      </c>
      <c r="AW17" s="41">
        <f t="shared" si="0"/>
        <v>48</v>
      </c>
      <c r="AX17" s="41">
        <f t="shared" si="0"/>
        <v>49</v>
      </c>
      <c r="AY17" s="41">
        <f t="shared" si="0"/>
        <v>50</v>
      </c>
      <c r="AZ17" s="41">
        <f t="shared" si="0"/>
        <v>51</v>
      </c>
      <c r="BA17" s="347">
        <f t="shared" si="0"/>
        <v>52</v>
      </c>
      <c r="BB17" s="348"/>
      <c r="BC17" s="349"/>
      <c r="BD17" s="349"/>
      <c r="BE17" s="349"/>
      <c r="BF17" s="349"/>
      <c r="BG17" s="349"/>
      <c r="BH17" s="371"/>
      <c r="BI17" s="372"/>
    </row>
    <row r="18" s="1" customFormat="1" ht="27.9" customHeight="1" spans="1:61">
      <c r="A18" s="42" t="s">
        <v>39</v>
      </c>
      <c r="B18" s="43"/>
      <c r="C18" s="44"/>
      <c r="D18" s="44"/>
      <c r="E18" s="44"/>
      <c r="F18" s="44"/>
      <c r="G18" s="44"/>
      <c r="H18" s="44"/>
      <c r="I18" s="44"/>
      <c r="J18" s="44"/>
      <c r="K18" s="107">
        <v>18</v>
      </c>
      <c r="L18" s="44"/>
      <c r="M18" s="44"/>
      <c r="N18" s="44"/>
      <c r="O18" s="44"/>
      <c r="P18" s="44"/>
      <c r="Q18" s="44"/>
      <c r="R18" s="44"/>
      <c r="S18" s="44"/>
      <c r="T18" s="120" t="s">
        <v>40</v>
      </c>
      <c r="U18" s="120" t="s">
        <v>40</v>
      </c>
      <c r="V18" s="120" t="s">
        <v>40</v>
      </c>
      <c r="W18" s="120" t="s">
        <v>41</v>
      </c>
      <c r="X18" s="120" t="s">
        <v>41</v>
      </c>
      <c r="Y18" s="44"/>
      <c r="Z18" s="44"/>
      <c r="AA18" s="44"/>
      <c r="AB18" s="44"/>
      <c r="AC18" s="44"/>
      <c r="AD18" s="44"/>
      <c r="AE18" s="44"/>
      <c r="AF18" s="107">
        <v>18</v>
      </c>
      <c r="AG18" s="44"/>
      <c r="AH18" s="44"/>
      <c r="AI18" s="44"/>
      <c r="AJ18" s="44"/>
      <c r="AK18" s="44"/>
      <c r="AL18" s="44"/>
      <c r="AM18" s="245"/>
      <c r="AN18" s="245"/>
      <c r="AO18" s="245"/>
      <c r="AP18" s="245"/>
      <c r="AQ18" s="120" t="s">
        <v>40</v>
      </c>
      <c r="AR18" s="120" t="s">
        <v>40</v>
      </c>
      <c r="AS18" s="120" t="s">
        <v>40</v>
      </c>
      <c r="AT18" s="303" t="s">
        <v>42</v>
      </c>
      <c r="AU18" s="120" t="s">
        <v>41</v>
      </c>
      <c r="AV18" s="120" t="s">
        <v>41</v>
      </c>
      <c r="AW18" s="120" t="s">
        <v>41</v>
      </c>
      <c r="AX18" s="120" t="s">
        <v>41</v>
      </c>
      <c r="AY18" s="120" t="s">
        <v>41</v>
      </c>
      <c r="AZ18" s="120" t="s">
        <v>41</v>
      </c>
      <c r="BA18" s="350" t="s">
        <v>41</v>
      </c>
      <c r="BB18" s="351">
        <v>36</v>
      </c>
      <c r="BC18" s="107">
        <v>6</v>
      </c>
      <c r="BD18" s="107">
        <v>1</v>
      </c>
      <c r="BE18" s="107"/>
      <c r="BF18" s="107"/>
      <c r="BG18" s="107"/>
      <c r="BH18" s="107">
        <v>9</v>
      </c>
      <c r="BI18" s="373">
        <f>SUM(BB18:BH18)</f>
        <v>52</v>
      </c>
    </row>
    <row r="19" s="3" customFormat="1" ht="27.9" customHeight="1" spans="1:61">
      <c r="A19" s="45" t="s">
        <v>43</v>
      </c>
      <c r="B19" s="46"/>
      <c r="C19" s="47"/>
      <c r="D19" s="47"/>
      <c r="E19" s="47"/>
      <c r="F19" s="47"/>
      <c r="G19" s="47"/>
      <c r="H19" s="47"/>
      <c r="I19" s="47"/>
      <c r="J19" s="47"/>
      <c r="K19" s="108">
        <v>18</v>
      </c>
      <c r="L19" s="47"/>
      <c r="M19" s="47"/>
      <c r="N19" s="47"/>
      <c r="O19" s="47"/>
      <c r="P19" s="47"/>
      <c r="Q19" s="47"/>
      <c r="R19" s="47"/>
      <c r="S19" s="47"/>
      <c r="T19" s="121" t="s">
        <v>40</v>
      </c>
      <c r="U19" s="121" t="s">
        <v>40</v>
      </c>
      <c r="V19" s="121" t="s">
        <v>40</v>
      </c>
      <c r="W19" s="121" t="s">
        <v>41</v>
      </c>
      <c r="X19" s="121" t="s">
        <v>41</v>
      </c>
      <c r="Y19" s="47"/>
      <c r="Z19" s="47"/>
      <c r="AA19" s="47"/>
      <c r="AB19" s="47"/>
      <c r="AC19" s="47"/>
      <c r="AD19" s="47"/>
      <c r="AE19" s="47"/>
      <c r="AF19" s="108">
        <v>18</v>
      </c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121" t="s">
        <v>40</v>
      </c>
      <c r="AR19" s="121" t="s">
        <v>40</v>
      </c>
      <c r="AS19" s="121" t="s">
        <v>40</v>
      </c>
      <c r="AT19" s="304" t="s">
        <v>42</v>
      </c>
      <c r="AU19" s="304" t="s">
        <v>42</v>
      </c>
      <c r="AV19" s="304" t="s">
        <v>42</v>
      </c>
      <c r="AW19" s="304" t="s">
        <v>42</v>
      </c>
      <c r="AX19" s="304" t="s">
        <v>41</v>
      </c>
      <c r="AY19" s="304" t="s">
        <v>41</v>
      </c>
      <c r="AZ19" s="304" t="s">
        <v>41</v>
      </c>
      <c r="BA19" s="352" t="s">
        <v>41</v>
      </c>
      <c r="BB19" s="353">
        <v>36</v>
      </c>
      <c r="BC19" s="108">
        <v>6</v>
      </c>
      <c r="BD19" s="108">
        <v>4</v>
      </c>
      <c r="BE19" s="108"/>
      <c r="BF19" s="108"/>
      <c r="BG19" s="108"/>
      <c r="BH19" s="108">
        <v>6</v>
      </c>
      <c r="BI19" s="374">
        <f>SUM(BB19:BH19)</f>
        <v>52</v>
      </c>
    </row>
    <row r="20" s="3" customFormat="1" ht="27.9" customHeight="1" spans="1:61">
      <c r="A20" s="45" t="s">
        <v>44</v>
      </c>
      <c r="B20" s="46"/>
      <c r="C20" s="47"/>
      <c r="D20" s="47"/>
      <c r="E20" s="47"/>
      <c r="F20" s="47"/>
      <c r="G20" s="47"/>
      <c r="H20" s="47"/>
      <c r="I20" s="47"/>
      <c r="J20" s="47"/>
      <c r="K20" s="108">
        <v>18</v>
      </c>
      <c r="L20" s="47"/>
      <c r="M20" s="47"/>
      <c r="N20" s="47"/>
      <c r="O20" s="47"/>
      <c r="P20" s="47"/>
      <c r="Q20" s="47"/>
      <c r="R20" s="47"/>
      <c r="S20" s="47"/>
      <c r="T20" s="121" t="s">
        <v>40</v>
      </c>
      <c r="U20" s="121" t="s">
        <v>40</v>
      </c>
      <c r="V20" s="121" t="s">
        <v>40</v>
      </c>
      <c r="W20" s="121" t="s">
        <v>41</v>
      </c>
      <c r="X20" s="121" t="s">
        <v>41</v>
      </c>
      <c r="Y20" s="47"/>
      <c r="Z20" s="47"/>
      <c r="AA20" s="47"/>
      <c r="AB20" s="47"/>
      <c r="AC20" s="47"/>
      <c r="AD20" s="47"/>
      <c r="AE20" s="47"/>
      <c r="AF20" s="108">
        <v>18</v>
      </c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121" t="s">
        <v>40</v>
      </c>
      <c r="AR20" s="121" t="s">
        <v>40</v>
      </c>
      <c r="AS20" s="121" t="s">
        <v>40</v>
      </c>
      <c r="AT20" s="121" t="s">
        <v>45</v>
      </c>
      <c r="AU20" s="121" t="s">
        <v>45</v>
      </c>
      <c r="AV20" s="121" t="s">
        <v>45</v>
      </c>
      <c r="AW20" s="121" t="s">
        <v>45</v>
      </c>
      <c r="AX20" s="121" t="s">
        <v>41</v>
      </c>
      <c r="AY20" s="121" t="s">
        <v>41</v>
      </c>
      <c r="AZ20" s="121" t="s">
        <v>41</v>
      </c>
      <c r="BA20" s="352" t="s">
        <v>41</v>
      </c>
      <c r="BB20" s="353">
        <v>36</v>
      </c>
      <c r="BC20" s="108">
        <v>6</v>
      </c>
      <c r="BD20" s="108"/>
      <c r="BE20" s="108">
        <v>4</v>
      </c>
      <c r="BF20" s="108"/>
      <c r="BG20" s="108"/>
      <c r="BH20" s="108">
        <v>6</v>
      </c>
      <c r="BI20" s="374">
        <f>SUM(BB20:BH20)</f>
        <v>52</v>
      </c>
    </row>
    <row r="21" s="1" customFormat="1" ht="27.9" customHeight="1" spans="1:61">
      <c r="A21" s="48" t="s">
        <v>46</v>
      </c>
      <c r="B21" s="49"/>
      <c r="C21" s="50"/>
      <c r="D21" s="50"/>
      <c r="E21" s="50"/>
      <c r="F21" s="50"/>
      <c r="G21" s="50"/>
      <c r="H21" s="50"/>
      <c r="I21" s="50"/>
      <c r="J21" s="50"/>
      <c r="K21" s="109">
        <v>19</v>
      </c>
      <c r="L21" s="50"/>
      <c r="M21" s="50"/>
      <c r="N21" s="50"/>
      <c r="O21" s="50"/>
      <c r="P21" s="50"/>
      <c r="Q21" s="50"/>
      <c r="R21" s="50"/>
      <c r="S21" s="50"/>
      <c r="T21" s="50"/>
      <c r="U21" s="122" t="s">
        <v>40</v>
      </c>
      <c r="V21" s="122" t="s">
        <v>40</v>
      </c>
      <c r="W21" s="122" t="s">
        <v>40</v>
      </c>
      <c r="X21" s="122" t="s">
        <v>40</v>
      </c>
      <c r="Y21" s="122" t="s">
        <v>41</v>
      </c>
      <c r="Z21" s="122" t="s">
        <v>41</v>
      </c>
      <c r="AA21" s="122" t="s">
        <v>45</v>
      </c>
      <c r="AB21" s="122" t="s">
        <v>45</v>
      </c>
      <c r="AC21" s="122" t="s">
        <v>45</v>
      </c>
      <c r="AD21" s="122" t="s">
        <v>45</v>
      </c>
      <c r="AE21" s="196" t="s">
        <v>47</v>
      </c>
      <c r="AF21" s="196" t="s">
        <v>47</v>
      </c>
      <c r="AG21" s="196" t="s">
        <v>47</v>
      </c>
      <c r="AH21" s="196" t="s">
        <v>47</v>
      </c>
      <c r="AI21" s="196" t="s">
        <v>47</v>
      </c>
      <c r="AJ21" s="196" t="s">
        <v>47</v>
      </c>
      <c r="AK21" s="196" t="s">
        <v>47</v>
      </c>
      <c r="AL21" s="196" t="s">
        <v>47</v>
      </c>
      <c r="AM21" s="196" t="s">
        <v>47</v>
      </c>
      <c r="AN21" s="196" t="s">
        <v>47</v>
      </c>
      <c r="AO21" s="196" t="s">
        <v>47</v>
      </c>
      <c r="AP21" s="196" t="s">
        <v>48</v>
      </c>
      <c r="AQ21" s="196" t="s">
        <v>48</v>
      </c>
      <c r="AR21" s="196" t="s">
        <v>48</v>
      </c>
      <c r="AS21" s="50"/>
      <c r="AT21" s="50"/>
      <c r="AU21" s="50"/>
      <c r="AV21" s="50"/>
      <c r="AW21" s="50"/>
      <c r="AX21" s="50"/>
      <c r="AY21" s="50"/>
      <c r="AZ21" s="50"/>
      <c r="BA21" s="354"/>
      <c r="BB21" s="355">
        <v>19</v>
      </c>
      <c r="BC21" s="109">
        <v>4</v>
      </c>
      <c r="BD21" s="109"/>
      <c r="BE21" s="109">
        <v>4</v>
      </c>
      <c r="BF21" s="109">
        <v>11</v>
      </c>
      <c r="BG21" s="109">
        <v>3</v>
      </c>
      <c r="BH21" s="109">
        <v>2</v>
      </c>
      <c r="BI21" s="375">
        <f>SUM(BB21:BH21)</f>
        <v>43</v>
      </c>
    </row>
    <row r="22" s="1" customFormat="1" ht="26.25" customHeight="1" spans="1:61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356">
        <f t="shared" ref="BB22:BH22" si="1">SUM(BB18:BB21)</f>
        <v>127</v>
      </c>
      <c r="BC22" s="357">
        <f t="shared" si="1"/>
        <v>22</v>
      </c>
      <c r="BD22" s="357">
        <f t="shared" si="1"/>
        <v>5</v>
      </c>
      <c r="BE22" s="357">
        <f t="shared" si="1"/>
        <v>8</v>
      </c>
      <c r="BF22" s="357">
        <f t="shared" si="1"/>
        <v>11</v>
      </c>
      <c r="BG22" s="357">
        <f t="shared" si="1"/>
        <v>3</v>
      </c>
      <c r="BH22" s="357">
        <f t="shared" si="1"/>
        <v>23</v>
      </c>
      <c r="BI22" s="376">
        <f>SUM(BB22:BH22)</f>
        <v>199</v>
      </c>
    </row>
    <row r="23" s="4" customFormat="1" ht="24" spans="1:61">
      <c r="A23" s="52" t="s">
        <v>49</v>
      </c>
      <c r="B23" s="53"/>
      <c r="C23" s="54"/>
      <c r="D23" s="54"/>
      <c r="E23" s="54"/>
      <c r="F23" s="53"/>
      <c r="G23" s="55"/>
      <c r="H23" s="56" t="s">
        <v>50</v>
      </c>
      <c r="I23" s="52" t="s">
        <v>31</v>
      </c>
      <c r="J23" s="54"/>
      <c r="K23" s="54"/>
      <c r="L23" s="54"/>
      <c r="M23" s="54"/>
      <c r="N23" s="54"/>
      <c r="O23" s="54"/>
      <c r="P23" s="54"/>
      <c r="Q23" s="53"/>
      <c r="R23" s="53"/>
      <c r="S23" s="123" t="s">
        <v>42</v>
      </c>
      <c r="T23" s="56" t="s">
        <v>50</v>
      </c>
      <c r="U23" s="54" t="s">
        <v>33</v>
      </c>
      <c r="V23" s="54"/>
      <c r="W23" s="54"/>
      <c r="X23" s="54"/>
      <c r="Y23" s="54"/>
      <c r="Z23" s="54"/>
      <c r="AA23" s="54"/>
      <c r="AB23" s="54"/>
      <c r="AC23" s="54"/>
      <c r="AD23" s="53"/>
      <c r="AE23" s="53"/>
      <c r="AF23" s="123" t="s">
        <v>47</v>
      </c>
      <c r="AG23" s="56" t="s">
        <v>50</v>
      </c>
      <c r="AH23" s="54" t="s">
        <v>35</v>
      </c>
      <c r="AI23" s="54"/>
      <c r="AJ23" s="54"/>
      <c r="AK23" s="246"/>
      <c r="AL23" s="246"/>
      <c r="AM23" s="246"/>
      <c r="AN23" s="246"/>
      <c r="AO23" s="53"/>
      <c r="AP23" s="53"/>
      <c r="AQ23" s="53"/>
      <c r="AR23" s="53"/>
      <c r="AS23" s="59" t="s">
        <v>41</v>
      </c>
      <c r="AT23" s="56" t="s">
        <v>50</v>
      </c>
      <c r="AU23" s="54" t="s">
        <v>37</v>
      </c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11"/>
      <c r="BH23" s="11"/>
      <c r="BI23" s="11"/>
    </row>
    <row r="24" s="1" customFormat="1" spans="1:61">
      <c r="A24" s="57"/>
      <c r="B24" s="58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8"/>
      <c r="AP24" s="58"/>
      <c r="AQ24" s="58"/>
      <c r="AR24" s="58"/>
      <c r="AS24" s="305"/>
      <c r="AT24" s="305"/>
      <c r="AU24" s="57"/>
      <c r="AV24" s="57"/>
      <c r="AW24" s="358"/>
      <c r="AX24" s="358"/>
      <c r="AY24" s="358"/>
      <c r="AZ24" s="358"/>
      <c r="BA24" s="358"/>
      <c r="BB24" s="358"/>
      <c r="BC24" s="358"/>
      <c r="BD24" s="358"/>
      <c r="BE24" s="358"/>
      <c r="BF24" s="358"/>
      <c r="BG24" s="377"/>
      <c r="BH24" s="377"/>
      <c r="BI24" s="377"/>
    </row>
    <row r="25" s="4" customFormat="1" ht="23.25" spans="1:61">
      <c r="A25" s="54"/>
      <c r="B25" s="54"/>
      <c r="C25" s="54"/>
      <c r="D25" s="54"/>
      <c r="E25" s="54"/>
      <c r="F25" s="53"/>
      <c r="G25" s="59" t="s">
        <v>40</v>
      </c>
      <c r="H25" s="56" t="s">
        <v>50</v>
      </c>
      <c r="I25" s="52" t="s">
        <v>32</v>
      </c>
      <c r="J25" s="54"/>
      <c r="K25" s="54"/>
      <c r="L25" s="54"/>
      <c r="M25" s="54"/>
      <c r="N25" s="54"/>
      <c r="O25" s="54"/>
      <c r="P25" s="54"/>
      <c r="Q25" s="53"/>
      <c r="R25" s="53"/>
      <c r="S25" s="59" t="s">
        <v>45</v>
      </c>
      <c r="T25" s="56" t="s">
        <v>50</v>
      </c>
      <c r="U25" s="52" t="s">
        <v>51</v>
      </c>
      <c r="V25" s="54"/>
      <c r="W25" s="54"/>
      <c r="X25" s="54"/>
      <c r="Y25" s="54"/>
      <c r="Z25" s="54"/>
      <c r="AA25" s="54"/>
      <c r="AB25" s="54"/>
      <c r="AC25" s="54"/>
      <c r="AD25" s="53"/>
      <c r="AE25" s="53"/>
      <c r="AF25" s="123" t="s">
        <v>48</v>
      </c>
      <c r="AG25" s="56" t="s">
        <v>50</v>
      </c>
      <c r="AH25" s="52" t="s">
        <v>36</v>
      </c>
      <c r="AI25" s="54"/>
      <c r="AJ25" s="54"/>
      <c r="AK25" s="246"/>
      <c r="AL25" s="246"/>
      <c r="AM25" s="246"/>
      <c r="AN25" s="246"/>
      <c r="AO25" s="246"/>
      <c r="AP25" s="246"/>
      <c r="AQ25" s="246"/>
      <c r="AR25" s="246"/>
      <c r="AS25" s="246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11"/>
      <c r="BH25" s="11"/>
      <c r="BI25" s="11"/>
    </row>
    <row r="26" s="4" customFormat="1" ht="23.25" spans="1:61">
      <c r="A26" s="54"/>
      <c r="B26" s="54"/>
      <c r="C26" s="54"/>
      <c r="D26" s="54"/>
      <c r="E26" s="54"/>
      <c r="F26" s="53"/>
      <c r="G26" s="56"/>
      <c r="H26" s="56"/>
      <c r="I26" s="54"/>
      <c r="J26" s="54"/>
      <c r="K26" s="54"/>
      <c r="L26" s="54"/>
      <c r="M26" s="54"/>
      <c r="N26" s="54"/>
      <c r="O26" s="54"/>
      <c r="P26" s="54"/>
      <c r="Q26" s="53"/>
      <c r="R26" s="53"/>
      <c r="S26" s="56"/>
      <c r="T26" s="56"/>
      <c r="U26" s="54"/>
      <c r="V26" s="54"/>
      <c r="W26" s="54"/>
      <c r="X26" s="54"/>
      <c r="Y26" s="54"/>
      <c r="Z26" s="54"/>
      <c r="AA26" s="54"/>
      <c r="AB26" s="54"/>
      <c r="AC26" s="54"/>
      <c r="AD26" s="53"/>
      <c r="AE26" s="53"/>
      <c r="AF26" s="198"/>
      <c r="AG26" s="56"/>
      <c r="AH26" s="54"/>
      <c r="AI26" s="54"/>
      <c r="AJ26" s="54"/>
      <c r="AK26" s="246"/>
      <c r="AL26" s="246"/>
      <c r="AM26" s="246"/>
      <c r="AN26" s="246"/>
      <c r="AO26" s="246"/>
      <c r="AP26" s="246"/>
      <c r="AQ26" s="246"/>
      <c r="AR26" s="246"/>
      <c r="AS26" s="246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11"/>
      <c r="BH26" s="11"/>
      <c r="BI26" s="11"/>
    </row>
    <row r="27" s="5" customFormat="1" ht="28.5" spans="1:86">
      <c r="A27" s="28" t="s">
        <v>52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</row>
    <row r="28" s="1" customFormat="1" ht="23.4" customHeight="1" spans="1:62">
      <c r="A28" s="60" t="s">
        <v>53</v>
      </c>
      <c r="B28" s="61"/>
      <c r="C28" s="62" t="s">
        <v>54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124"/>
      <c r="S28" s="125" t="s">
        <v>55</v>
      </c>
      <c r="T28" s="126"/>
      <c r="U28" s="127" t="s">
        <v>56</v>
      </c>
      <c r="V28" s="126"/>
      <c r="W28" s="128" t="s">
        <v>57</v>
      </c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61"/>
      <c r="AI28" s="247" t="s">
        <v>58</v>
      </c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378"/>
      <c r="BG28" s="125" t="s">
        <v>59</v>
      </c>
      <c r="BH28" s="379"/>
      <c r="BI28" s="126"/>
      <c r="BJ28" s="380" t="s">
        <v>60</v>
      </c>
    </row>
    <row r="29" s="1" customFormat="1" ht="22.8" customHeight="1" spans="1:62">
      <c r="A29" s="64"/>
      <c r="B29" s="65"/>
      <c r="C29" s="66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130"/>
      <c r="S29" s="131"/>
      <c r="T29" s="132"/>
      <c r="U29" s="133"/>
      <c r="V29" s="132"/>
      <c r="W29" s="133" t="s">
        <v>61</v>
      </c>
      <c r="X29" s="134"/>
      <c r="Y29" s="199" t="s">
        <v>62</v>
      </c>
      <c r="Z29" s="200"/>
      <c r="AA29" s="201" t="s">
        <v>63</v>
      </c>
      <c r="AB29" s="202"/>
      <c r="AC29" s="202"/>
      <c r="AD29" s="202"/>
      <c r="AE29" s="202"/>
      <c r="AF29" s="202"/>
      <c r="AG29" s="202"/>
      <c r="AH29" s="65"/>
      <c r="AI29" s="64" t="s">
        <v>64</v>
      </c>
      <c r="AJ29" s="202"/>
      <c r="AK29" s="202"/>
      <c r="AL29" s="202"/>
      <c r="AM29" s="202"/>
      <c r="AN29" s="65"/>
      <c r="AO29" s="64" t="s">
        <v>65</v>
      </c>
      <c r="AP29" s="202"/>
      <c r="AQ29" s="202"/>
      <c r="AR29" s="202"/>
      <c r="AS29" s="202"/>
      <c r="AT29" s="182"/>
      <c r="AU29" s="64" t="s">
        <v>66</v>
      </c>
      <c r="AV29" s="202"/>
      <c r="AW29" s="202"/>
      <c r="AX29" s="202"/>
      <c r="AY29" s="202"/>
      <c r="AZ29" s="182"/>
      <c r="BA29" s="183" t="s">
        <v>67</v>
      </c>
      <c r="BB29" s="202"/>
      <c r="BC29" s="202"/>
      <c r="BD29" s="202"/>
      <c r="BE29" s="202"/>
      <c r="BF29" s="182"/>
      <c r="BG29" s="131"/>
      <c r="BH29" s="205"/>
      <c r="BI29" s="132"/>
      <c r="BJ29" s="381"/>
    </row>
    <row r="30" s="1" customFormat="1" ht="22.8" customHeight="1" spans="1:62">
      <c r="A30" s="64"/>
      <c r="B30" s="65"/>
      <c r="C30" s="66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130"/>
      <c r="S30" s="131"/>
      <c r="T30" s="132"/>
      <c r="U30" s="133"/>
      <c r="V30" s="132"/>
      <c r="W30" s="133"/>
      <c r="X30" s="134"/>
      <c r="Y30" s="203"/>
      <c r="Z30" s="200"/>
      <c r="AA30" s="204" t="s">
        <v>68</v>
      </c>
      <c r="AB30" s="205"/>
      <c r="AC30" s="206" t="s">
        <v>69</v>
      </c>
      <c r="AD30" s="206"/>
      <c r="AE30" s="206" t="s">
        <v>70</v>
      </c>
      <c r="AF30" s="206"/>
      <c r="AG30" s="206" t="s">
        <v>71</v>
      </c>
      <c r="AH30" s="248"/>
      <c r="AI30" s="249" t="s">
        <v>72</v>
      </c>
      <c r="AJ30" s="250"/>
      <c r="AK30" s="251"/>
      <c r="AL30" s="252" t="s">
        <v>73</v>
      </c>
      <c r="AM30" s="250"/>
      <c r="AN30" s="251"/>
      <c r="AO30" s="249" t="s">
        <v>74</v>
      </c>
      <c r="AP30" s="250"/>
      <c r="AQ30" s="306"/>
      <c r="AR30" s="307" t="s">
        <v>75</v>
      </c>
      <c r="AS30" s="250"/>
      <c r="AT30" s="308"/>
      <c r="AU30" s="249" t="s">
        <v>76</v>
      </c>
      <c r="AV30" s="250"/>
      <c r="AW30" s="251"/>
      <c r="AX30" s="252" t="s">
        <v>77</v>
      </c>
      <c r="AY30" s="250"/>
      <c r="AZ30" s="308"/>
      <c r="BA30" s="307" t="s">
        <v>78</v>
      </c>
      <c r="BB30" s="250"/>
      <c r="BC30" s="306"/>
      <c r="BD30" s="307" t="s">
        <v>79</v>
      </c>
      <c r="BE30" s="250"/>
      <c r="BF30" s="308"/>
      <c r="BG30" s="131"/>
      <c r="BH30" s="205"/>
      <c r="BI30" s="132"/>
      <c r="BJ30" s="381"/>
    </row>
    <row r="31" s="1" customFormat="1" ht="23.25" spans="1:62">
      <c r="A31" s="64"/>
      <c r="B31" s="65"/>
      <c r="C31" s="66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130"/>
      <c r="S31" s="131"/>
      <c r="T31" s="132"/>
      <c r="U31" s="133"/>
      <c r="V31" s="132"/>
      <c r="W31" s="133"/>
      <c r="X31" s="134"/>
      <c r="Y31" s="203"/>
      <c r="Z31" s="200"/>
      <c r="AA31" s="133"/>
      <c r="AB31" s="205"/>
      <c r="AC31" s="206"/>
      <c r="AD31" s="206"/>
      <c r="AE31" s="206"/>
      <c r="AF31" s="206"/>
      <c r="AG31" s="206"/>
      <c r="AH31" s="248"/>
      <c r="AI31" s="253">
        <v>18</v>
      </c>
      <c r="AJ31" s="254" t="s">
        <v>80</v>
      </c>
      <c r="AK31" s="255"/>
      <c r="AL31" s="256">
        <v>16</v>
      </c>
      <c r="AM31" s="254" t="s">
        <v>80</v>
      </c>
      <c r="AN31" s="255"/>
      <c r="AO31" s="253">
        <v>18</v>
      </c>
      <c r="AP31" s="254" t="s">
        <v>80</v>
      </c>
      <c r="AQ31" s="309"/>
      <c r="AR31" s="310">
        <v>16</v>
      </c>
      <c r="AS31" s="254" t="s">
        <v>80</v>
      </c>
      <c r="AT31" s="311"/>
      <c r="AU31" s="253">
        <v>18</v>
      </c>
      <c r="AV31" s="254" t="s">
        <v>80</v>
      </c>
      <c r="AW31" s="255"/>
      <c r="AX31" s="256">
        <v>16</v>
      </c>
      <c r="AY31" s="254" t="s">
        <v>80</v>
      </c>
      <c r="AZ31" s="311"/>
      <c r="BA31" s="310">
        <v>19</v>
      </c>
      <c r="BB31" s="254" t="s">
        <v>80</v>
      </c>
      <c r="BC31" s="309"/>
      <c r="BD31" s="183"/>
      <c r="BE31" s="250"/>
      <c r="BF31" s="308"/>
      <c r="BG31" s="131"/>
      <c r="BH31" s="205"/>
      <c r="BI31" s="132"/>
      <c r="BJ31" s="381"/>
    </row>
    <row r="32" s="1" customFormat="1" ht="105.75" customHeight="1" spans="1:62">
      <c r="A32" s="68"/>
      <c r="B32" s="69"/>
      <c r="C32" s="70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135"/>
      <c r="S32" s="136"/>
      <c r="T32" s="137"/>
      <c r="U32" s="138"/>
      <c r="V32" s="137"/>
      <c r="W32" s="138"/>
      <c r="X32" s="139"/>
      <c r="Y32" s="207"/>
      <c r="Z32" s="208"/>
      <c r="AA32" s="138"/>
      <c r="AB32" s="209"/>
      <c r="AC32" s="210"/>
      <c r="AD32" s="210"/>
      <c r="AE32" s="210"/>
      <c r="AF32" s="210"/>
      <c r="AG32" s="210"/>
      <c r="AH32" s="257"/>
      <c r="AI32" s="258" t="s">
        <v>61</v>
      </c>
      <c r="AJ32" s="259" t="s">
        <v>62</v>
      </c>
      <c r="AK32" s="260" t="s">
        <v>56</v>
      </c>
      <c r="AL32" s="261" t="s">
        <v>61</v>
      </c>
      <c r="AM32" s="259" t="s">
        <v>62</v>
      </c>
      <c r="AN32" s="260" t="s">
        <v>56</v>
      </c>
      <c r="AO32" s="258" t="s">
        <v>61</v>
      </c>
      <c r="AP32" s="259" t="s">
        <v>62</v>
      </c>
      <c r="AQ32" s="312" t="s">
        <v>56</v>
      </c>
      <c r="AR32" s="313" t="s">
        <v>61</v>
      </c>
      <c r="AS32" s="259" t="s">
        <v>62</v>
      </c>
      <c r="AT32" s="314" t="s">
        <v>56</v>
      </c>
      <c r="AU32" s="258" t="s">
        <v>61</v>
      </c>
      <c r="AV32" s="259" t="s">
        <v>62</v>
      </c>
      <c r="AW32" s="260" t="s">
        <v>56</v>
      </c>
      <c r="AX32" s="261" t="s">
        <v>61</v>
      </c>
      <c r="AY32" s="259" t="s">
        <v>62</v>
      </c>
      <c r="AZ32" s="314" t="s">
        <v>56</v>
      </c>
      <c r="BA32" s="313" t="s">
        <v>61</v>
      </c>
      <c r="BB32" s="259" t="s">
        <v>62</v>
      </c>
      <c r="BC32" s="312" t="s">
        <v>56</v>
      </c>
      <c r="BD32" s="313" t="s">
        <v>61</v>
      </c>
      <c r="BE32" s="259" t="s">
        <v>62</v>
      </c>
      <c r="BF32" s="314" t="s">
        <v>56</v>
      </c>
      <c r="BG32" s="136"/>
      <c r="BH32" s="209"/>
      <c r="BI32" s="137"/>
      <c r="BJ32" s="382"/>
    </row>
    <row r="33" s="3" customFormat="1" ht="27" spans="1:86">
      <c r="A33" s="72">
        <v>1</v>
      </c>
      <c r="B33" s="73"/>
      <c r="C33" s="74" t="s">
        <v>81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140"/>
      <c r="S33" s="141"/>
      <c r="T33" s="142"/>
      <c r="U33" s="141"/>
      <c r="V33" s="142"/>
      <c r="W33" s="143">
        <f>SUM(W34:X55)</f>
        <v>3526</v>
      </c>
      <c r="X33" s="144"/>
      <c r="Y33" s="211">
        <f>SUM(Y34:Z55)</f>
        <v>1854</v>
      </c>
      <c r="Z33" s="212"/>
      <c r="AA33" s="213">
        <f>SUM(AA34:AB55)</f>
        <v>802</v>
      </c>
      <c r="AB33" s="214"/>
      <c r="AC33" s="214">
        <f>SUM(AC34:AD55)</f>
        <v>234</v>
      </c>
      <c r="AD33" s="214"/>
      <c r="AE33" s="214">
        <f>SUM(AE34:AF55)</f>
        <v>756</v>
      </c>
      <c r="AF33" s="214"/>
      <c r="AG33" s="214">
        <f>SUM(AG34:AH55)</f>
        <v>62</v>
      </c>
      <c r="AH33" s="262"/>
      <c r="AI33" s="263">
        <f t="shared" ref="AI33:BF33" si="2">SUM(AI34:AI55)</f>
        <v>864</v>
      </c>
      <c r="AJ33" s="264">
        <f t="shared" si="2"/>
        <v>504</v>
      </c>
      <c r="AK33" s="265">
        <f t="shared" si="2"/>
        <v>24</v>
      </c>
      <c r="AL33" s="266">
        <f t="shared" si="2"/>
        <v>972</v>
      </c>
      <c r="AM33" s="264">
        <f t="shared" si="2"/>
        <v>504</v>
      </c>
      <c r="AN33" s="265">
        <f t="shared" si="2"/>
        <v>27</v>
      </c>
      <c r="AO33" s="315">
        <f t="shared" si="2"/>
        <v>864</v>
      </c>
      <c r="AP33" s="264">
        <f t="shared" si="2"/>
        <v>450</v>
      </c>
      <c r="AQ33" s="316">
        <f t="shared" si="2"/>
        <v>24</v>
      </c>
      <c r="AR33" s="263">
        <f t="shared" si="2"/>
        <v>576</v>
      </c>
      <c r="AS33" s="264">
        <f t="shared" si="2"/>
        <v>288</v>
      </c>
      <c r="AT33" s="317">
        <f t="shared" si="2"/>
        <v>16</v>
      </c>
      <c r="AU33" s="263">
        <f t="shared" si="2"/>
        <v>40</v>
      </c>
      <c r="AV33" s="264">
        <f t="shared" si="2"/>
        <v>0</v>
      </c>
      <c r="AW33" s="265">
        <f t="shared" si="2"/>
        <v>1</v>
      </c>
      <c r="AX33" s="266">
        <f t="shared" si="2"/>
        <v>108</v>
      </c>
      <c r="AY33" s="264">
        <f t="shared" si="2"/>
        <v>54</v>
      </c>
      <c r="AZ33" s="265">
        <f t="shared" si="2"/>
        <v>3</v>
      </c>
      <c r="BA33" s="315">
        <f t="shared" si="2"/>
        <v>102</v>
      </c>
      <c r="BB33" s="264">
        <f t="shared" si="2"/>
        <v>54</v>
      </c>
      <c r="BC33" s="316">
        <f t="shared" si="2"/>
        <v>3</v>
      </c>
      <c r="BD33" s="263">
        <f t="shared" si="2"/>
        <v>0</v>
      </c>
      <c r="BE33" s="264">
        <f t="shared" si="2"/>
        <v>0</v>
      </c>
      <c r="BF33" s="317">
        <f t="shared" si="2"/>
        <v>0</v>
      </c>
      <c r="BG33" s="383"/>
      <c r="BH33" s="384"/>
      <c r="BI33" s="385"/>
      <c r="BJ33" s="386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</row>
    <row r="34" s="3" customFormat="1" ht="27" spans="1:86">
      <c r="A34" s="76" t="s">
        <v>82</v>
      </c>
      <c r="B34" s="77"/>
      <c r="C34" s="78" t="s">
        <v>83</v>
      </c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145"/>
      <c r="S34" s="146"/>
      <c r="T34" s="147"/>
      <c r="U34" s="146"/>
      <c r="V34" s="147"/>
      <c r="W34" s="148">
        <f t="shared" ref="W34:W38" si="3">AI34+AL34+AO34+AR34+AU34+AX34+BA34+BD34</f>
        <v>0</v>
      </c>
      <c r="X34" s="149"/>
      <c r="Y34" s="215">
        <f t="shared" ref="Y34:Y38" si="4">SUM(AA34:AH34)</f>
        <v>0</v>
      </c>
      <c r="Z34" s="216"/>
      <c r="AA34" s="217">
        <f>SUM(AC34:AJ34)</f>
        <v>0</v>
      </c>
      <c r="AB34" s="218"/>
      <c r="AC34" s="218">
        <f>SUM(AE34:AL34)</f>
        <v>0</v>
      </c>
      <c r="AD34" s="218"/>
      <c r="AE34" s="218">
        <f>SUM(AG34:AN34)</f>
        <v>0</v>
      </c>
      <c r="AF34" s="218"/>
      <c r="AG34" s="218">
        <f>SUM(AI34:AP34)</f>
        <v>0</v>
      </c>
      <c r="AH34" s="267"/>
      <c r="AI34" s="268">
        <f>AK34*36</f>
        <v>0</v>
      </c>
      <c r="AJ34" s="269"/>
      <c r="AK34" s="270"/>
      <c r="AL34" s="271">
        <f>AN34*36</f>
        <v>0</v>
      </c>
      <c r="AM34" s="269"/>
      <c r="AN34" s="270"/>
      <c r="AO34" s="288">
        <f>AQ34*36</f>
        <v>0</v>
      </c>
      <c r="AP34" s="269"/>
      <c r="AQ34" s="289"/>
      <c r="AR34" s="298">
        <f>AT34*36</f>
        <v>0</v>
      </c>
      <c r="AS34" s="269"/>
      <c r="AT34" s="290"/>
      <c r="AU34" s="298">
        <f>AW34*36</f>
        <v>0</v>
      </c>
      <c r="AV34" s="269"/>
      <c r="AW34" s="270"/>
      <c r="AX34" s="271">
        <f t="shared" ref="AX34:AX55" si="5">AZ34*36</f>
        <v>0</v>
      </c>
      <c r="AY34" s="269"/>
      <c r="AZ34" s="270"/>
      <c r="BA34" s="288">
        <f t="shared" ref="BA34:BA54" si="6">BC34*36</f>
        <v>0</v>
      </c>
      <c r="BB34" s="269"/>
      <c r="BC34" s="289"/>
      <c r="BD34" s="298">
        <f>BF34*36</f>
        <v>0</v>
      </c>
      <c r="BE34" s="269"/>
      <c r="BF34" s="290"/>
      <c r="BG34" s="387"/>
      <c r="BH34" s="388"/>
      <c r="BI34" s="389"/>
      <c r="BJ34" s="390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</row>
    <row r="35" s="3" customFormat="1" ht="24.6" customHeight="1" spans="1:86">
      <c r="A35" s="80" t="s">
        <v>84</v>
      </c>
      <c r="B35" s="81"/>
      <c r="C35" s="82" t="s">
        <v>85</v>
      </c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150"/>
      <c r="S35" s="151">
        <v>2</v>
      </c>
      <c r="T35" s="152"/>
      <c r="U35" s="151"/>
      <c r="V35" s="152"/>
      <c r="W35" s="153">
        <f t="shared" si="3"/>
        <v>108</v>
      </c>
      <c r="X35" s="154"/>
      <c r="Y35" s="219">
        <f t="shared" si="4"/>
        <v>54</v>
      </c>
      <c r="Z35" s="220"/>
      <c r="AA35" s="221">
        <v>34</v>
      </c>
      <c r="AB35" s="67"/>
      <c r="AC35" s="67"/>
      <c r="AD35" s="67"/>
      <c r="AE35" s="67"/>
      <c r="AF35" s="67"/>
      <c r="AG35" s="67">
        <v>20</v>
      </c>
      <c r="AH35" s="272"/>
      <c r="AI35" s="268">
        <f>AK35*36</f>
        <v>0</v>
      </c>
      <c r="AJ35" s="273"/>
      <c r="AK35" s="274"/>
      <c r="AL35" s="275">
        <f>AN35*36</f>
        <v>108</v>
      </c>
      <c r="AM35" s="273">
        <f>Y35</f>
        <v>54</v>
      </c>
      <c r="AN35" s="274">
        <v>3</v>
      </c>
      <c r="AO35" s="288">
        <f>AQ35*36</f>
        <v>0</v>
      </c>
      <c r="AP35" s="269"/>
      <c r="AQ35" s="289"/>
      <c r="AR35" s="298">
        <f>AT35*36</f>
        <v>0</v>
      </c>
      <c r="AS35" s="269"/>
      <c r="AT35" s="290"/>
      <c r="AU35" s="298">
        <f>AW35*36</f>
        <v>0</v>
      </c>
      <c r="AV35" s="269"/>
      <c r="AW35" s="270"/>
      <c r="AX35" s="271">
        <f t="shared" si="5"/>
        <v>0</v>
      </c>
      <c r="AY35" s="269"/>
      <c r="AZ35" s="270"/>
      <c r="BA35" s="288">
        <f t="shared" si="6"/>
        <v>0</v>
      </c>
      <c r="BB35" s="273"/>
      <c r="BC35" s="323"/>
      <c r="BD35" s="298">
        <f>BF35*36</f>
        <v>0</v>
      </c>
      <c r="BE35" s="273"/>
      <c r="BF35" s="391"/>
      <c r="BG35" s="392" t="s">
        <v>86</v>
      </c>
      <c r="BH35" s="393"/>
      <c r="BI35" s="394"/>
      <c r="BJ35" s="395" t="s">
        <v>87</v>
      </c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</row>
    <row r="36" s="3" customFormat="1" ht="24.6" customHeight="1" spans="1:86">
      <c r="A36" s="80" t="s">
        <v>88</v>
      </c>
      <c r="B36" s="81"/>
      <c r="C36" s="82" t="s">
        <v>89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150"/>
      <c r="S36" s="151">
        <v>3</v>
      </c>
      <c r="T36" s="152"/>
      <c r="U36" s="151"/>
      <c r="V36" s="152"/>
      <c r="W36" s="153">
        <f t="shared" si="3"/>
        <v>108</v>
      </c>
      <c r="X36" s="154"/>
      <c r="Y36" s="219">
        <f t="shared" si="4"/>
        <v>54</v>
      </c>
      <c r="Z36" s="220"/>
      <c r="AA36" s="221">
        <v>36</v>
      </c>
      <c r="AB36" s="67"/>
      <c r="AC36" s="67"/>
      <c r="AD36" s="67"/>
      <c r="AE36" s="67"/>
      <c r="AF36" s="67"/>
      <c r="AG36" s="67">
        <v>18</v>
      </c>
      <c r="AH36" s="272"/>
      <c r="AI36" s="268">
        <f t="shared" ref="AI36:AI38" si="7">AK36*36</f>
        <v>0</v>
      </c>
      <c r="AJ36" s="273"/>
      <c r="AK36" s="274"/>
      <c r="AL36" s="275">
        <f t="shared" ref="AL36:AL38" si="8">AN36*36</f>
        <v>0</v>
      </c>
      <c r="AM36" s="273"/>
      <c r="AN36" s="274"/>
      <c r="AO36" s="288">
        <f t="shared" ref="AO36:AO38" si="9">AQ36*36</f>
        <v>108</v>
      </c>
      <c r="AP36" s="269">
        <f>Y36</f>
        <v>54</v>
      </c>
      <c r="AQ36" s="289">
        <v>3</v>
      </c>
      <c r="AR36" s="298">
        <f t="shared" ref="AR36:AR38" si="10">AT36*36</f>
        <v>0</v>
      </c>
      <c r="AS36" s="269"/>
      <c r="AT36" s="290"/>
      <c r="AU36" s="298">
        <f t="shared" ref="AU36:AU50" si="11">AW36*36</f>
        <v>0</v>
      </c>
      <c r="AV36" s="269"/>
      <c r="AW36" s="270"/>
      <c r="AX36" s="271">
        <f t="shared" si="5"/>
        <v>0</v>
      </c>
      <c r="AY36" s="269"/>
      <c r="AZ36" s="270"/>
      <c r="BA36" s="288">
        <f t="shared" si="6"/>
        <v>0</v>
      </c>
      <c r="BB36" s="273"/>
      <c r="BC36" s="323"/>
      <c r="BD36" s="298">
        <f t="shared" ref="BD36:BD55" si="12">BF36*36</f>
        <v>0</v>
      </c>
      <c r="BE36" s="273"/>
      <c r="BF36" s="391"/>
      <c r="BG36" s="392" t="s">
        <v>90</v>
      </c>
      <c r="BH36" s="393"/>
      <c r="BI36" s="394"/>
      <c r="BJ36" s="396" t="s">
        <v>91</v>
      </c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</row>
    <row r="37" s="3" customFormat="1" ht="24.6" customHeight="1" spans="1:86">
      <c r="A37" s="80" t="s">
        <v>92</v>
      </c>
      <c r="B37" s="81"/>
      <c r="C37" s="82" t="s">
        <v>93</v>
      </c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150"/>
      <c r="S37" s="151">
        <v>4</v>
      </c>
      <c r="T37" s="152"/>
      <c r="U37" s="151"/>
      <c r="V37" s="152"/>
      <c r="W37" s="153">
        <f t="shared" si="3"/>
        <v>108</v>
      </c>
      <c r="X37" s="154"/>
      <c r="Y37" s="219">
        <f t="shared" si="4"/>
        <v>54</v>
      </c>
      <c r="Z37" s="220"/>
      <c r="AA37" s="221">
        <v>30</v>
      </c>
      <c r="AB37" s="67"/>
      <c r="AC37" s="67"/>
      <c r="AD37" s="67"/>
      <c r="AE37" s="67"/>
      <c r="AF37" s="67"/>
      <c r="AG37" s="67">
        <v>24</v>
      </c>
      <c r="AH37" s="272"/>
      <c r="AI37" s="268">
        <f t="shared" si="7"/>
        <v>0</v>
      </c>
      <c r="AJ37" s="273"/>
      <c r="AK37" s="274"/>
      <c r="AL37" s="275">
        <f t="shared" si="8"/>
        <v>0</v>
      </c>
      <c r="AM37" s="273"/>
      <c r="AN37" s="274"/>
      <c r="AO37" s="288">
        <f t="shared" si="9"/>
        <v>0</v>
      </c>
      <c r="AP37" s="269"/>
      <c r="AQ37" s="289"/>
      <c r="AR37" s="298">
        <f t="shared" si="10"/>
        <v>108</v>
      </c>
      <c r="AS37" s="269">
        <f>Y37</f>
        <v>54</v>
      </c>
      <c r="AT37" s="290">
        <v>3</v>
      </c>
      <c r="AU37" s="298">
        <f t="shared" si="11"/>
        <v>0</v>
      </c>
      <c r="AV37" s="269"/>
      <c r="AW37" s="270"/>
      <c r="AX37" s="271">
        <f t="shared" si="5"/>
        <v>0</v>
      </c>
      <c r="AY37" s="269"/>
      <c r="AZ37" s="270"/>
      <c r="BA37" s="288">
        <f t="shared" si="6"/>
        <v>0</v>
      </c>
      <c r="BB37" s="273"/>
      <c r="BC37" s="323"/>
      <c r="BD37" s="298">
        <f t="shared" si="12"/>
        <v>0</v>
      </c>
      <c r="BE37" s="273"/>
      <c r="BF37" s="391"/>
      <c r="BG37" s="392" t="s">
        <v>94</v>
      </c>
      <c r="BH37" s="393"/>
      <c r="BI37" s="394"/>
      <c r="BJ37" s="395" t="s">
        <v>95</v>
      </c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</row>
    <row r="38" s="3" customFormat="1" ht="26.25" spans="1:86">
      <c r="A38" s="84" t="s">
        <v>96</v>
      </c>
      <c r="B38" s="85"/>
      <c r="C38" s="86" t="s">
        <v>97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155"/>
      <c r="S38" s="151">
        <v>1</v>
      </c>
      <c r="T38" s="152"/>
      <c r="U38" s="151">
        <v>2</v>
      </c>
      <c r="V38" s="156">
        <v>3</v>
      </c>
      <c r="W38" s="153">
        <f t="shared" si="3"/>
        <v>324</v>
      </c>
      <c r="X38" s="154"/>
      <c r="Y38" s="219">
        <f t="shared" si="4"/>
        <v>144</v>
      </c>
      <c r="Z38" s="220"/>
      <c r="AA38" s="221"/>
      <c r="AB38" s="67"/>
      <c r="AC38" s="67"/>
      <c r="AD38" s="67"/>
      <c r="AE38" s="67">
        <f>AJ38+AM38+AP38+AS38</f>
        <v>144</v>
      </c>
      <c r="AF38" s="67"/>
      <c r="AG38" s="67"/>
      <c r="AH38" s="272"/>
      <c r="AI38" s="268">
        <f t="shared" si="7"/>
        <v>108</v>
      </c>
      <c r="AJ38" s="273">
        <v>72</v>
      </c>
      <c r="AK38" s="274">
        <v>3</v>
      </c>
      <c r="AL38" s="275">
        <f t="shared" si="8"/>
        <v>108</v>
      </c>
      <c r="AM38" s="273">
        <v>36</v>
      </c>
      <c r="AN38" s="274">
        <v>3</v>
      </c>
      <c r="AO38" s="288">
        <f t="shared" si="9"/>
        <v>108</v>
      </c>
      <c r="AP38" s="269">
        <v>36</v>
      </c>
      <c r="AQ38" s="289">
        <v>3</v>
      </c>
      <c r="AR38" s="298">
        <f t="shared" si="10"/>
        <v>0</v>
      </c>
      <c r="AS38" s="269"/>
      <c r="AT38" s="290"/>
      <c r="AU38" s="298">
        <f t="shared" si="11"/>
        <v>0</v>
      </c>
      <c r="AV38" s="269"/>
      <c r="AW38" s="270"/>
      <c r="AX38" s="271">
        <f t="shared" si="5"/>
        <v>0</v>
      </c>
      <c r="AY38" s="269"/>
      <c r="AZ38" s="270"/>
      <c r="BA38" s="288">
        <f t="shared" si="6"/>
        <v>0</v>
      </c>
      <c r="BB38" s="273"/>
      <c r="BC38" s="323"/>
      <c r="BD38" s="298">
        <f t="shared" si="12"/>
        <v>0</v>
      </c>
      <c r="BE38" s="273"/>
      <c r="BF38" s="391"/>
      <c r="BG38" s="392" t="s">
        <v>98</v>
      </c>
      <c r="BH38" s="393"/>
      <c r="BI38" s="394"/>
      <c r="BJ38" s="395" t="s">
        <v>99</v>
      </c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</row>
    <row r="39" s="3" customFormat="1" ht="26.25" spans="1:86">
      <c r="A39" s="84" t="s">
        <v>100</v>
      </c>
      <c r="B39" s="85"/>
      <c r="C39" s="86" t="s">
        <v>101</v>
      </c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155"/>
      <c r="S39" s="157"/>
      <c r="T39" s="158"/>
      <c r="U39" s="157"/>
      <c r="V39" s="158"/>
      <c r="W39" s="159">
        <f t="shared" ref="W39:W40" si="13">AI39+AL39+AO39+AR39+AU39+AX39+BA39+BD39</f>
        <v>0</v>
      </c>
      <c r="X39" s="160"/>
      <c r="Y39" s="222">
        <f t="shared" ref="Y39:Y40" si="14">SUM(AA39:AH39)</f>
        <v>0</v>
      </c>
      <c r="Z39" s="223"/>
      <c r="AA39" s="224"/>
      <c r="AB39" s="225"/>
      <c r="AC39" s="225"/>
      <c r="AD39" s="225"/>
      <c r="AE39" s="225"/>
      <c r="AF39" s="225"/>
      <c r="AG39" s="225"/>
      <c r="AH39" s="276"/>
      <c r="AI39" s="277">
        <f t="shared" ref="AI39:AI40" si="15">AK39*36</f>
        <v>0</v>
      </c>
      <c r="AJ39" s="278"/>
      <c r="AK39" s="279"/>
      <c r="AL39" s="280">
        <f t="shared" ref="AL39:AL40" si="16">AN39*36</f>
        <v>0</v>
      </c>
      <c r="AM39" s="278"/>
      <c r="AN39" s="279"/>
      <c r="AO39" s="318">
        <f t="shared" ref="AO39:AO40" si="17">AQ39*36</f>
        <v>0</v>
      </c>
      <c r="AP39" s="299"/>
      <c r="AQ39" s="319"/>
      <c r="AR39" s="320">
        <f t="shared" ref="AR39:AR40" si="18">AT39*36</f>
        <v>0</v>
      </c>
      <c r="AS39" s="299"/>
      <c r="AT39" s="321"/>
      <c r="AU39" s="298">
        <f t="shared" si="11"/>
        <v>0</v>
      </c>
      <c r="AV39" s="269"/>
      <c r="AW39" s="270"/>
      <c r="AX39" s="271">
        <f t="shared" si="5"/>
        <v>0</v>
      </c>
      <c r="AY39" s="269"/>
      <c r="AZ39" s="270"/>
      <c r="BA39" s="288">
        <f t="shared" si="6"/>
        <v>0</v>
      </c>
      <c r="BB39" s="273"/>
      <c r="BC39" s="323"/>
      <c r="BD39" s="298">
        <f t="shared" si="12"/>
        <v>0</v>
      </c>
      <c r="BE39" s="273"/>
      <c r="BF39" s="391"/>
      <c r="BG39" s="392" t="s">
        <v>102</v>
      </c>
      <c r="BH39" s="393"/>
      <c r="BI39" s="394"/>
      <c r="BJ39" s="395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</row>
    <row r="40" s="3" customFormat="1" ht="21.75" customHeight="1" spans="1:86">
      <c r="A40" s="88" t="s">
        <v>103</v>
      </c>
      <c r="B40" s="89"/>
      <c r="C40" s="90" t="s">
        <v>104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161"/>
      <c r="S40" s="162">
        <v>1</v>
      </c>
      <c r="T40" s="163">
        <v>2</v>
      </c>
      <c r="U40" s="164"/>
      <c r="V40" s="165"/>
      <c r="W40" s="166">
        <f t="shared" si="13"/>
        <v>648</v>
      </c>
      <c r="X40" s="167"/>
      <c r="Y40" s="226">
        <f t="shared" si="14"/>
        <v>324</v>
      </c>
      <c r="Z40" s="227"/>
      <c r="AA40" s="228">
        <v>162</v>
      </c>
      <c r="AB40" s="229"/>
      <c r="AC40" s="230"/>
      <c r="AD40" s="229"/>
      <c r="AE40" s="230">
        <v>162</v>
      </c>
      <c r="AF40" s="229"/>
      <c r="AG40" s="230"/>
      <c r="AH40" s="281"/>
      <c r="AI40" s="282">
        <f t="shared" si="15"/>
        <v>216</v>
      </c>
      <c r="AJ40" s="283">
        <v>108</v>
      </c>
      <c r="AK40" s="284">
        <v>6</v>
      </c>
      <c r="AL40" s="285">
        <f t="shared" si="16"/>
        <v>216</v>
      </c>
      <c r="AM40" s="283">
        <v>108</v>
      </c>
      <c r="AN40" s="286">
        <v>6</v>
      </c>
      <c r="AO40" s="282">
        <f t="shared" si="17"/>
        <v>216</v>
      </c>
      <c r="AP40" s="283">
        <v>108</v>
      </c>
      <c r="AQ40" s="284">
        <v>6</v>
      </c>
      <c r="AR40" s="285">
        <f t="shared" si="18"/>
        <v>0</v>
      </c>
      <c r="AS40" s="283"/>
      <c r="AT40" s="286"/>
      <c r="AU40" s="282">
        <f t="shared" si="11"/>
        <v>0</v>
      </c>
      <c r="AV40" s="283"/>
      <c r="AW40" s="284"/>
      <c r="AX40" s="285">
        <f t="shared" si="5"/>
        <v>0</v>
      </c>
      <c r="AY40" s="283"/>
      <c r="AZ40" s="286"/>
      <c r="BA40" s="282">
        <f t="shared" si="6"/>
        <v>0</v>
      </c>
      <c r="BB40" s="283"/>
      <c r="BC40" s="284"/>
      <c r="BD40" s="285">
        <f t="shared" si="12"/>
        <v>0</v>
      </c>
      <c r="BE40" s="397"/>
      <c r="BF40" s="286"/>
      <c r="BG40" s="398"/>
      <c r="BH40" s="399"/>
      <c r="BI40" s="400"/>
      <c r="BJ40" s="401" t="s">
        <v>105</v>
      </c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</row>
    <row r="41" s="3" customFormat="1" ht="20.25" customHeight="1" spans="1:86">
      <c r="A41" s="92"/>
      <c r="B41" s="93"/>
      <c r="C41" s="94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168"/>
      <c r="S41" s="169">
        <v>3</v>
      </c>
      <c r="T41" s="170"/>
      <c r="U41" s="171"/>
      <c r="V41" s="172"/>
      <c r="W41" s="173"/>
      <c r="X41" s="174"/>
      <c r="Y41" s="231"/>
      <c r="Z41" s="232"/>
      <c r="AA41" s="233"/>
      <c r="AB41" s="217"/>
      <c r="AC41" s="234"/>
      <c r="AD41" s="217"/>
      <c r="AE41" s="234"/>
      <c r="AF41" s="217"/>
      <c r="AG41" s="234"/>
      <c r="AH41" s="287"/>
      <c r="AI41" s="288"/>
      <c r="AJ41" s="269"/>
      <c r="AK41" s="289"/>
      <c r="AL41" s="271"/>
      <c r="AM41" s="269"/>
      <c r="AN41" s="290"/>
      <c r="AO41" s="288"/>
      <c r="AP41" s="269"/>
      <c r="AQ41" s="289"/>
      <c r="AR41" s="271"/>
      <c r="AS41" s="269"/>
      <c r="AT41" s="290"/>
      <c r="AU41" s="288"/>
      <c r="AV41" s="269"/>
      <c r="AW41" s="289"/>
      <c r="AX41" s="271"/>
      <c r="AY41" s="269"/>
      <c r="AZ41" s="290"/>
      <c r="BA41" s="288"/>
      <c r="BB41" s="269"/>
      <c r="BC41" s="289"/>
      <c r="BD41" s="271"/>
      <c r="BE41" s="402"/>
      <c r="BF41" s="290"/>
      <c r="BG41" s="403"/>
      <c r="BH41" s="404"/>
      <c r="BI41" s="405"/>
      <c r="BJ41" s="406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</row>
    <row r="42" s="3" customFormat="1" ht="25.5" spans="1:86">
      <c r="A42" s="80" t="s">
        <v>106</v>
      </c>
      <c r="B42" s="81"/>
      <c r="C42" s="82" t="s">
        <v>107</v>
      </c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175"/>
      <c r="S42" s="151">
        <v>1</v>
      </c>
      <c r="T42" s="152"/>
      <c r="U42" s="151"/>
      <c r="V42" s="152"/>
      <c r="W42" s="153">
        <f>AI42+AL42+AO42+AR42+AU42+AX42+BA42+BD42</f>
        <v>108</v>
      </c>
      <c r="X42" s="154"/>
      <c r="Y42" s="219">
        <f>SUM(AA42:AH42)</f>
        <v>72</v>
      </c>
      <c r="Z42" s="220"/>
      <c r="AA42" s="221">
        <v>36</v>
      </c>
      <c r="AB42" s="67"/>
      <c r="AC42" s="67">
        <v>36</v>
      </c>
      <c r="AD42" s="67"/>
      <c r="AE42" s="67"/>
      <c r="AF42" s="67"/>
      <c r="AG42" s="67"/>
      <c r="AH42" s="272"/>
      <c r="AI42" s="268">
        <f>AK42*36</f>
        <v>108</v>
      </c>
      <c r="AJ42" s="273">
        <f>Y42</f>
        <v>72</v>
      </c>
      <c r="AK42" s="274">
        <v>3</v>
      </c>
      <c r="AL42" s="275">
        <f>AN42*36</f>
        <v>0</v>
      </c>
      <c r="AM42" s="273"/>
      <c r="AN42" s="274"/>
      <c r="AO42" s="288">
        <f>AQ42*36</f>
        <v>0</v>
      </c>
      <c r="AP42" s="269"/>
      <c r="AQ42" s="289"/>
      <c r="AR42" s="298">
        <f>AT42*36</f>
        <v>0</v>
      </c>
      <c r="AS42" s="269"/>
      <c r="AT42" s="290"/>
      <c r="AU42" s="298">
        <f>AW42*36</f>
        <v>0</v>
      </c>
      <c r="AV42" s="269"/>
      <c r="AW42" s="270"/>
      <c r="AX42" s="271">
        <f>AZ42*36</f>
        <v>0</v>
      </c>
      <c r="AY42" s="269"/>
      <c r="AZ42" s="270"/>
      <c r="BA42" s="288">
        <f>BC42*36</f>
        <v>0</v>
      </c>
      <c r="BB42" s="273"/>
      <c r="BC42" s="323"/>
      <c r="BD42" s="298">
        <f>BF42*36</f>
        <v>0</v>
      </c>
      <c r="BE42" s="273"/>
      <c r="BF42" s="391"/>
      <c r="BG42" s="392" t="s">
        <v>108</v>
      </c>
      <c r="BH42" s="393"/>
      <c r="BI42" s="394"/>
      <c r="BJ42" s="395" t="s">
        <v>109</v>
      </c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</row>
    <row r="43" s="3" customFormat="1" ht="26.25" customHeight="1" spans="1:86">
      <c r="A43" s="80" t="s">
        <v>110</v>
      </c>
      <c r="B43" s="81"/>
      <c r="C43" s="96" t="s">
        <v>111</v>
      </c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176"/>
      <c r="S43" s="151">
        <v>1</v>
      </c>
      <c r="T43" s="152"/>
      <c r="U43" s="177">
        <v>2</v>
      </c>
      <c r="V43" s="178" t="s">
        <v>112</v>
      </c>
      <c r="W43" s="153">
        <f>AI43+AL43+AO43+AR43+AU43+AX43+BA43+BD43</f>
        <v>324</v>
      </c>
      <c r="X43" s="154"/>
      <c r="Y43" s="219">
        <f>SUM(AA43:AH43)</f>
        <v>162</v>
      </c>
      <c r="Z43" s="220"/>
      <c r="AA43" s="221">
        <v>18</v>
      </c>
      <c r="AB43" s="67"/>
      <c r="AC43" s="67"/>
      <c r="AD43" s="67"/>
      <c r="AE43" s="67">
        <v>144</v>
      </c>
      <c r="AF43" s="67"/>
      <c r="AG43" s="67"/>
      <c r="AH43" s="272"/>
      <c r="AI43" s="268">
        <f>AK43*36</f>
        <v>216</v>
      </c>
      <c r="AJ43" s="273">
        <v>108</v>
      </c>
      <c r="AK43" s="274">
        <v>6</v>
      </c>
      <c r="AL43" s="275">
        <f>AN43*36</f>
        <v>108</v>
      </c>
      <c r="AM43" s="273">
        <v>54</v>
      </c>
      <c r="AN43" s="274">
        <v>3</v>
      </c>
      <c r="AO43" s="288">
        <f>AQ43*36</f>
        <v>0</v>
      </c>
      <c r="AP43" s="269"/>
      <c r="AQ43" s="289"/>
      <c r="AR43" s="298">
        <f>AT43*36</f>
        <v>0</v>
      </c>
      <c r="AS43" s="269"/>
      <c r="AT43" s="290"/>
      <c r="AU43" s="298">
        <f>AW43*36</f>
        <v>0</v>
      </c>
      <c r="AV43" s="269"/>
      <c r="AW43" s="270"/>
      <c r="AX43" s="271">
        <f>AZ43*36</f>
        <v>0</v>
      </c>
      <c r="AY43" s="269"/>
      <c r="AZ43" s="270"/>
      <c r="BA43" s="288">
        <f>BC43*36</f>
        <v>0</v>
      </c>
      <c r="BB43" s="273"/>
      <c r="BC43" s="323"/>
      <c r="BD43" s="298">
        <f>BF43*36</f>
        <v>0</v>
      </c>
      <c r="BE43" s="273"/>
      <c r="BF43" s="391"/>
      <c r="BG43" s="392"/>
      <c r="BH43" s="393"/>
      <c r="BI43" s="394"/>
      <c r="BJ43" s="395" t="s">
        <v>113</v>
      </c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</row>
    <row r="44" s="3" customFormat="1" ht="25.5" spans="1:86">
      <c r="A44" s="80" t="s">
        <v>114</v>
      </c>
      <c r="B44" s="81"/>
      <c r="C44" s="82" t="s">
        <v>115</v>
      </c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175"/>
      <c r="S44" s="151">
        <v>1</v>
      </c>
      <c r="T44" s="152">
        <v>2</v>
      </c>
      <c r="U44" s="151"/>
      <c r="V44" s="152"/>
      <c r="W44" s="153">
        <f>AI44+AL44+AO44+AR44+AU44+AX44+BA44+BD44</f>
        <v>216</v>
      </c>
      <c r="X44" s="154"/>
      <c r="Y44" s="219">
        <f>SUM(AA44:AH44)</f>
        <v>144</v>
      </c>
      <c r="Z44" s="220"/>
      <c r="AA44" s="221">
        <v>72</v>
      </c>
      <c r="AB44" s="67"/>
      <c r="AC44" s="67">
        <v>36</v>
      </c>
      <c r="AD44" s="67"/>
      <c r="AE44" s="67">
        <v>36</v>
      </c>
      <c r="AF44" s="67"/>
      <c r="AG44" s="67"/>
      <c r="AH44" s="272"/>
      <c r="AI44" s="268">
        <f>AK44*36</f>
        <v>108</v>
      </c>
      <c r="AJ44" s="273">
        <v>72</v>
      </c>
      <c r="AK44" s="274">
        <v>3</v>
      </c>
      <c r="AL44" s="275">
        <f>AN44*36</f>
        <v>108</v>
      </c>
      <c r="AM44" s="273">
        <v>72</v>
      </c>
      <c r="AN44" s="274">
        <v>3</v>
      </c>
      <c r="AO44" s="288">
        <f>AQ44*36</f>
        <v>0</v>
      </c>
      <c r="AP44" s="269"/>
      <c r="AQ44" s="289"/>
      <c r="AR44" s="298">
        <f>AT44*36</f>
        <v>0</v>
      </c>
      <c r="AS44" s="269"/>
      <c r="AT44" s="290"/>
      <c r="AU44" s="298">
        <f>AW44*36</f>
        <v>0</v>
      </c>
      <c r="AV44" s="269"/>
      <c r="AW44" s="270"/>
      <c r="AX44" s="271">
        <f>AZ44*36</f>
        <v>0</v>
      </c>
      <c r="AY44" s="269"/>
      <c r="AZ44" s="270"/>
      <c r="BA44" s="288">
        <f>BC44*36</f>
        <v>0</v>
      </c>
      <c r="BB44" s="273"/>
      <c r="BC44" s="323"/>
      <c r="BD44" s="298">
        <f>BF44*36</f>
        <v>0</v>
      </c>
      <c r="BE44" s="273"/>
      <c r="BF44" s="391"/>
      <c r="BG44" s="392"/>
      <c r="BH44" s="393"/>
      <c r="BI44" s="394"/>
      <c r="BJ44" s="395" t="s">
        <v>116</v>
      </c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</row>
    <row r="45" s="3" customFormat="1" ht="25.5" spans="1:86">
      <c r="A45" s="80" t="s">
        <v>117</v>
      </c>
      <c r="B45" s="81"/>
      <c r="C45" s="98" t="s">
        <v>118</v>
      </c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179"/>
      <c r="S45" s="151">
        <v>2</v>
      </c>
      <c r="T45" s="152">
        <v>3</v>
      </c>
      <c r="U45" s="180"/>
      <c r="V45" s="181"/>
      <c r="W45" s="153">
        <f>AI45+AL45+AO45+AR45+AU45+AX45+BA45+BD45</f>
        <v>432</v>
      </c>
      <c r="X45" s="154"/>
      <c r="Y45" s="219">
        <f>SUM(AA45:AH45)</f>
        <v>216</v>
      </c>
      <c r="Z45" s="220"/>
      <c r="AA45" s="221">
        <v>72</v>
      </c>
      <c r="AB45" s="67"/>
      <c r="AC45" s="67">
        <v>72</v>
      </c>
      <c r="AD45" s="67"/>
      <c r="AE45" s="67">
        <v>72</v>
      </c>
      <c r="AF45" s="67"/>
      <c r="AG45" s="67"/>
      <c r="AH45" s="272"/>
      <c r="AI45" s="268">
        <f>AK45*36</f>
        <v>0</v>
      </c>
      <c r="AJ45" s="273"/>
      <c r="AK45" s="274"/>
      <c r="AL45" s="275">
        <f>AN45*36</f>
        <v>216</v>
      </c>
      <c r="AM45" s="273">
        <v>108</v>
      </c>
      <c r="AN45" s="274">
        <v>6</v>
      </c>
      <c r="AO45" s="288">
        <f>AQ45*36</f>
        <v>216</v>
      </c>
      <c r="AP45" s="269">
        <v>108</v>
      </c>
      <c r="AQ45" s="289">
        <v>6</v>
      </c>
      <c r="AR45" s="298">
        <f>AT45*36</f>
        <v>0</v>
      </c>
      <c r="AS45" s="269"/>
      <c r="AT45" s="290"/>
      <c r="AU45" s="298">
        <f>AW45*36</f>
        <v>0</v>
      </c>
      <c r="AV45" s="269"/>
      <c r="AW45" s="270"/>
      <c r="AX45" s="271">
        <f>AZ45*36</f>
        <v>0</v>
      </c>
      <c r="AY45" s="269"/>
      <c r="AZ45" s="270"/>
      <c r="BA45" s="288">
        <f>BC45*36</f>
        <v>0</v>
      </c>
      <c r="BB45" s="273"/>
      <c r="BC45" s="323"/>
      <c r="BD45" s="298">
        <f>BF45*36</f>
        <v>0</v>
      </c>
      <c r="BE45" s="273"/>
      <c r="BF45" s="391"/>
      <c r="BG45" s="392"/>
      <c r="BH45" s="393"/>
      <c r="BI45" s="394"/>
      <c r="BJ45" s="395" t="s">
        <v>119</v>
      </c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</row>
    <row r="46" s="3" customFormat="1" ht="25.5" customHeight="1" spans="1:86">
      <c r="A46" s="80" t="s">
        <v>120</v>
      </c>
      <c r="B46" s="81"/>
      <c r="C46" s="82" t="s">
        <v>121</v>
      </c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175"/>
      <c r="S46" s="64"/>
      <c r="T46" s="182"/>
      <c r="U46" s="183">
        <v>4</v>
      </c>
      <c r="V46" s="65"/>
      <c r="W46" s="153">
        <f>AI46+AL46+AO46+AR46+AU46+AX46+BA46+BD46</f>
        <v>108</v>
      </c>
      <c r="X46" s="154"/>
      <c r="Y46" s="219">
        <f>SUM(AA46:AH46)</f>
        <v>36</v>
      </c>
      <c r="Z46" s="220"/>
      <c r="AA46" s="221">
        <v>18</v>
      </c>
      <c r="AB46" s="67"/>
      <c r="AC46" s="67">
        <v>18</v>
      </c>
      <c r="AD46" s="67"/>
      <c r="AE46" s="67"/>
      <c r="AF46" s="67"/>
      <c r="AG46" s="67"/>
      <c r="AH46" s="272"/>
      <c r="AI46" s="291"/>
      <c r="AJ46" s="273"/>
      <c r="AK46" s="274"/>
      <c r="AL46" s="292"/>
      <c r="AM46" s="273"/>
      <c r="AN46" s="274"/>
      <c r="AO46" s="322"/>
      <c r="AP46" s="273"/>
      <c r="AQ46" s="323"/>
      <c r="AR46" s="298">
        <f>AT46*36</f>
        <v>108</v>
      </c>
      <c r="AS46" s="269">
        <f>Y46</f>
        <v>36</v>
      </c>
      <c r="AT46" s="290">
        <v>3</v>
      </c>
      <c r="AU46" s="291"/>
      <c r="AV46" s="273"/>
      <c r="AW46" s="274"/>
      <c r="AX46" s="359"/>
      <c r="AY46" s="360"/>
      <c r="AZ46" s="274"/>
      <c r="BA46" s="322"/>
      <c r="BB46" s="273"/>
      <c r="BC46" s="323"/>
      <c r="BD46" s="291"/>
      <c r="BE46" s="273"/>
      <c r="BF46" s="391"/>
      <c r="BG46" s="407"/>
      <c r="BH46" s="408"/>
      <c r="BI46" s="409"/>
      <c r="BJ46" s="395" t="s">
        <v>122</v>
      </c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</row>
    <row r="47" s="3" customFormat="1" ht="23.25" customHeight="1" spans="1:86">
      <c r="A47" s="84" t="s">
        <v>123</v>
      </c>
      <c r="B47" s="85"/>
      <c r="C47" s="86" t="s">
        <v>124</v>
      </c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155"/>
      <c r="S47" s="151"/>
      <c r="T47" s="152"/>
      <c r="U47" s="151"/>
      <c r="V47" s="152"/>
      <c r="W47" s="153">
        <f t="shared" ref="W47:W55" si="19">AI47+AL47+AO47+AR47+AU47+AX47+BA47+BD47</f>
        <v>0</v>
      </c>
      <c r="X47" s="154"/>
      <c r="Y47" s="219">
        <f t="shared" ref="Y47:Y55" si="20">SUM(AA47:AH47)</f>
        <v>0</v>
      </c>
      <c r="Z47" s="220"/>
      <c r="AA47" s="221"/>
      <c r="AB47" s="67"/>
      <c r="AC47" s="67"/>
      <c r="AD47" s="67"/>
      <c r="AE47" s="67"/>
      <c r="AF47" s="67"/>
      <c r="AG47" s="67"/>
      <c r="AH47" s="272"/>
      <c r="AI47" s="268">
        <f t="shared" ref="AI47:AI55" si="21">AK47*36</f>
        <v>0</v>
      </c>
      <c r="AJ47" s="273"/>
      <c r="AK47" s="274"/>
      <c r="AL47" s="275">
        <f t="shared" ref="AL47:AL55" si="22">AN47*36</f>
        <v>0</v>
      </c>
      <c r="AM47" s="273"/>
      <c r="AN47" s="274"/>
      <c r="AO47" s="288">
        <f t="shared" ref="AO47:AO55" si="23">AQ47*36</f>
        <v>0</v>
      </c>
      <c r="AP47" s="269"/>
      <c r="AQ47" s="289"/>
      <c r="AR47" s="298">
        <f t="shared" ref="AR47:AR55" si="24">AT47*36</f>
        <v>0</v>
      </c>
      <c r="AS47" s="269"/>
      <c r="AT47" s="290"/>
      <c r="AU47" s="298">
        <f t="shared" si="11"/>
        <v>0</v>
      </c>
      <c r="AV47" s="269"/>
      <c r="AW47" s="270"/>
      <c r="AX47" s="271">
        <f t="shared" si="5"/>
        <v>0</v>
      </c>
      <c r="AY47" s="269"/>
      <c r="AZ47" s="270"/>
      <c r="BA47" s="288">
        <f t="shared" si="6"/>
        <v>0</v>
      </c>
      <c r="BB47" s="273"/>
      <c r="BC47" s="323"/>
      <c r="BD47" s="298">
        <f t="shared" si="12"/>
        <v>0</v>
      </c>
      <c r="BE47" s="273"/>
      <c r="BF47" s="391"/>
      <c r="BG47" s="392"/>
      <c r="BH47" s="393"/>
      <c r="BI47" s="394"/>
      <c r="BJ47" s="395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</row>
    <row r="48" s="6" customFormat="1" ht="25.5" spans="1:86">
      <c r="A48" s="80" t="s">
        <v>125</v>
      </c>
      <c r="B48" s="81"/>
      <c r="C48" s="82" t="s">
        <v>126</v>
      </c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175"/>
      <c r="S48" s="151">
        <v>2</v>
      </c>
      <c r="T48" s="152">
        <v>3</v>
      </c>
      <c r="U48" s="151"/>
      <c r="V48" s="152"/>
      <c r="W48" s="153">
        <f t="shared" si="19"/>
        <v>216</v>
      </c>
      <c r="X48" s="154"/>
      <c r="Y48" s="219">
        <f t="shared" si="20"/>
        <v>144</v>
      </c>
      <c r="Z48" s="220"/>
      <c r="AA48" s="221">
        <v>72</v>
      </c>
      <c r="AB48" s="67"/>
      <c r="AC48" s="67"/>
      <c r="AD48" s="67"/>
      <c r="AE48" s="67">
        <v>72</v>
      </c>
      <c r="AF48" s="67"/>
      <c r="AG48" s="67"/>
      <c r="AH48" s="272"/>
      <c r="AI48" s="268">
        <f t="shared" si="21"/>
        <v>0</v>
      </c>
      <c r="AJ48" s="273"/>
      <c r="AK48" s="274"/>
      <c r="AL48" s="275">
        <f t="shared" si="22"/>
        <v>108</v>
      </c>
      <c r="AM48" s="273">
        <v>72</v>
      </c>
      <c r="AN48" s="274">
        <v>3</v>
      </c>
      <c r="AO48" s="288">
        <f t="shared" si="23"/>
        <v>108</v>
      </c>
      <c r="AP48" s="269">
        <v>72</v>
      </c>
      <c r="AQ48" s="289">
        <v>3</v>
      </c>
      <c r="AR48" s="298">
        <f t="shared" si="24"/>
        <v>0</v>
      </c>
      <c r="AS48" s="269"/>
      <c r="AT48" s="290"/>
      <c r="AU48" s="298">
        <f t="shared" si="11"/>
        <v>0</v>
      </c>
      <c r="AV48" s="269"/>
      <c r="AW48" s="270"/>
      <c r="AX48" s="271">
        <f t="shared" si="5"/>
        <v>0</v>
      </c>
      <c r="AY48" s="269"/>
      <c r="AZ48" s="270"/>
      <c r="BA48" s="288">
        <f t="shared" si="6"/>
        <v>0</v>
      </c>
      <c r="BB48" s="273"/>
      <c r="BC48" s="323"/>
      <c r="BD48" s="298">
        <f t="shared" si="12"/>
        <v>0</v>
      </c>
      <c r="BE48" s="273"/>
      <c r="BF48" s="391"/>
      <c r="BG48" s="392" t="s">
        <v>127</v>
      </c>
      <c r="BH48" s="393"/>
      <c r="BI48" s="394"/>
      <c r="BJ48" s="395" t="s">
        <v>128</v>
      </c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</row>
    <row r="49" s="3" customFormat="1" ht="25.5" customHeight="1" spans="1:86">
      <c r="A49" s="80" t="s">
        <v>129</v>
      </c>
      <c r="B49" s="81"/>
      <c r="C49" s="82" t="s">
        <v>130</v>
      </c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175"/>
      <c r="S49" s="151">
        <v>4</v>
      </c>
      <c r="T49" s="152"/>
      <c r="U49" s="177">
        <v>3</v>
      </c>
      <c r="V49" s="178" t="s">
        <v>112</v>
      </c>
      <c r="W49" s="153">
        <f t="shared" si="19"/>
        <v>252</v>
      </c>
      <c r="X49" s="154"/>
      <c r="Y49" s="219">
        <f t="shared" si="20"/>
        <v>162</v>
      </c>
      <c r="Z49" s="220"/>
      <c r="AA49" s="221">
        <v>90</v>
      </c>
      <c r="AB49" s="67"/>
      <c r="AC49" s="67">
        <v>18</v>
      </c>
      <c r="AD49" s="67"/>
      <c r="AE49" s="67">
        <v>54</v>
      </c>
      <c r="AF49" s="67"/>
      <c r="AG49" s="67"/>
      <c r="AH49" s="272"/>
      <c r="AI49" s="268">
        <f t="shared" si="21"/>
        <v>0</v>
      </c>
      <c r="AJ49" s="273"/>
      <c r="AK49" s="274"/>
      <c r="AL49" s="275">
        <f t="shared" si="22"/>
        <v>0</v>
      </c>
      <c r="AM49" s="273"/>
      <c r="AN49" s="274"/>
      <c r="AO49" s="288">
        <f t="shared" si="23"/>
        <v>108</v>
      </c>
      <c r="AP49" s="269">
        <v>72</v>
      </c>
      <c r="AQ49" s="289">
        <v>3</v>
      </c>
      <c r="AR49" s="298">
        <f t="shared" si="24"/>
        <v>144</v>
      </c>
      <c r="AS49" s="269">
        <v>90</v>
      </c>
      <c r="AT49" s="290">
        <v>4</v>
      </c>
      <c r="AU49" s="298">
        <f t="shared" si="11"/>
        <v>0</v>
      </c>
      <c r="AV49" s="269"/>
      <c r="AW49" s="270"/>
      <c r="AX49" s="271">
        <f t="shared" si="5"/>
        <v>0</v>
      </c>
      <c r="AY49" s="269"/>
      <c r="AZ49" s="270"/>
      <c r="BA49" s="288">
        <f t="shared" si="6"/>
        <v>0</v>
      </c>
      <c r="BB49" s="273"/>
      <c r="BC49" s="323"/>
      <c r="BD49" s="298">
        <f t="shared" si="12"/>
        <v>0</v>
      </c>
      <c r="BE49" s="273"/>
      <c r="BF49" s="391"/>
      <c r="BG49" s="392" t="s">
        <v>131</v>
      </c>
      <c r="BH49" s="393"/>
      <c r="BI49" s="394"/>
      <c r="BJ49" s="395" t="s">
        <v>128</v>
      </c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</row>
    <row r="50" s="3" customFormat="1" ht="25.5" spans="1:86">
      <c r="A50" s="80" t="s">
        <v>132</v>
      </c>
      <c r="B50" s="81"/>
      <c r="C50" s="82" t="s">
        <v>133</v>
      </c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175"/>
      <c r="S50" s="151">
        <v>4</v>
      </c>
      <c r="T50" s="152"/>
      <c r="U50" s="151"/>
      <c r="V50" s="152"/>
      <c r="W50" s="153">
        <f t="shared" si="19"/>
        <v>216</v>
      </c>
      <c r="X50" s="154"/>
      <c r="Y50" s="219">
        <f t="shared" si="20"/>
        <v>108</v>
      </c>
      <c r="Z50" s="220"/>
      <c r="AA50" s="221">
        <v>54</v>
      </c>
      <c r="AB50" s="67"/>
      <c r="AC50" s="67">
        <v>18</v>
      </c>
      <c r="AD50" s="67"/>
      <c r="AE50" s="67">
        <v>36</v>
      </c>
      <c r="AF50" s="67"/>
      <c r="AG50" s="67"/>
      <c r="AH50" s="272"/>
      <c r="AI50" s="268">
        <f t="shared" si="21"/>
        <v>0</v>
      </c>
      <c r="AJ50" s="273"/>
      <c r="AK50" s="274"/>
      <c r="AL50" s="275">
        <f t="shared" si="22"/>
        <v>0</v>
      </c>
      <c r="AM50" s="273"/>
      <c r="AN50" s="274"/>
      <c r="AO50" s="288">
        <f t="shared" si="23"/>
        <v>0</v>
      </c>
      <c r="AP50" s="269"/>
      <c r="AQ50" s="289"/>
      <c r="AR50" s="298">
        <f t="shared" si="24"/>
        <v>216</v>
      </c>
      <c r="AS50" s="269">
        <v>108</v>
      </c>
      <c r="AT50" s="290">
        <v>6</v>
      </c>
      <c r="AU50" s="298">
        <f t="shared" si="11"/>
        <v>0</v>
      </c>
      <c r="AV50" s="269"/>
      <c r="AW50" s="270"/>
      <c r="AX50" s="271">
        <f t="shared" si="5"/>
        <v>0</v>
      </c>
      <c r="AY50" s="269"/>
      <c r="AZ50" s="270"/>
      <c r="BA50" s="288">
        <f t="shared" si="6"/>
        <v>0</v>
      </c>
      <c r="BB50" s="273"/>
      <c r="BC50" s="323"/>
      <c r="BD50" s="298">
        <f t="shared" si="12"/>
        <v>0</v>
      </c>
      <c r="BE50" s="273"/>
      <c r="BF50" s="391"/>
      <c r="BG50" s="392" t="s">
        <v>134</v>
      </c>
      <c r="BH50" s="393"/>
      <c r="BI50" s="394"/>
      <c r="BJ50" s="395" t="s">
        <v>128</v>
      </c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</row>
    <row r="51" s="3" customFormat="1" ht="49.5" customHeight="1" spans="1:86">
      <c r="A51" s="80" t="s">
        <v>135</v>
      </c>
      <c r="B51" s="81"/>
      <c r="C51" s="96" t="s">
        <v>136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176"/>
      <c r="S51" s="151"/>
      <c r="T51" s="152"/>
      <c r="U51" s="151"/>
      <c r="V51" s="152"/>
      <c r="W51" s="153">
        <f t="shared" si="19"/>
        <v>40</v>
      </c>
      <c r="X51" s="154"/>
      <c r="Y51" s="219">
        <f t="shared" si="20"/>
        <v>0</v>
      </c>
      <c r="Z51" s="220"/>
      <c r="AA51" s="221"/>
      <c r="AB51" s="67"/>
      <c r="AC51" s="67"/>
      <c r="AD51" s="67"/>
      <c r="AE51" s="67"/>
      <c r="AF51" s="67"/>
      <c r="AG51" s="67"/>
      <c r="AH51" s="272"/>
      <c r="AI51" s="268">
        <f t="shared" si="21"/>
        <v>0</v>
      </c>
      <c r="AJ51" s="273"/>
      <c r="AK51" s="274"/>
      <c r="AL51" s="275">
        <f t="shared" si="22"/>
        <v>0</v>
      </c>
      <c r="AM51" s="273"/>
      <c r="AN51" s="274"/>
      <c r="AO51" s="288">
        <f t="shared" si="23"/>
        <v>0</v>
      </c>
      <c r="AP51" s="269"/>
      <c r="AQ51" s="289"/>
      <c r="AR51" s="298">
        <f t="shared" si="24"/>
        <v>0</v>
      </c>
      <c r="AS51" s="269"/>
      <c r="AT51" s="290"/>
      <c r="AU51" s="298">
        <v>40</v>
      </c>
      <c r="AV51" s="269"/>
      <c r="AW51" s="270">
        <v>1</v>
      </c>
      <c r="AX51" s="271">
        <f t="shared" si="5"/>
        <v>0</v>
      </c>
      <c r="AY51" s="269"/>
      <c r="AZ51" s="270"/>
      <c r="BA51" s="288">
        <f t="shared" si="6"/>
        <v>0</v>
      </c>
      <c r="BB51" s="273"/>
      <c r="BC51" s="323"/>
      <c r="BD51" s="298">
        <f t="shared" si="12"/>
        <v>0</v>
      </c>
      <c r="BE51" s="273"/>
      <c r="BF51" s="391"/>
      <c r="BG51" s="392" t="s">
        <v>137</v>
      </c>
      <c r="BH51" s="393"/>
      <c r="BI51" s="394"/>
      <c r="BJ51" s="395" t="s">
        <v>128</v>
      </c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</row>
    <row r="52" s="3" customFormat="1" ht="24.75" customHeight="1" spans="1:86">
      <c r="A52" s="84" t="s">
        <v>138</v>
      </c>
      <c r="B52" s="85"/>
      <c r="C52" s="100" t="s">
        <v>139</v>
      </c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84"/>
      <c r="S52" s="169"/>
      <c r="T52" s="170"/>
      <c r="U52" s="151"/>
      <c r="V52" s="152"/>
      <c r="W52" s="185">
        <f t="shared" si="19"/>
        <v>0</v>
      </c>
      <c r="X52" s="186"/>
      <c r="Y52" s="235">
        <f t="shared" si="20"/>
        <v>0</v>
      </c>
      <c r="Z52" s="236"/>
      <c r="AA52" s="183"/>
      <c r="AB52" s="202"/>
      <c r="AC52" s="202"/>
      <c r="AD52" s="202"/>
      <c r="AE52" s="202"/>
      <c r="AF52" s="202"/>
      <c r="AG52" s="202"/>
      <c r="AH52" s="182"/>
      <c r="AI52" s="293">
        <f t="shared" si="21"/>
        <v>0</v>
      </c>
      <c r="AJ52" s="294"/>
      <c r="AK52" s="295"/>
      <c r="AL52" s="296">
        <f t="shared" si="22"/>
        <v>0</v>
      </c>
      <c r="AM52" s="294"/>
      <c r="AN52" s="295"/>
      <c r="AO52" s="324">
        <f t="shared" si="23"/>
        <v>0</v>
      </c>
      <c r="AP52" s="325"/>
      <c r="AQ52" s="326"/>
      <c r="AR52" s="327">
        <f t="shared" si="24"/>
        <v>0</v>
      </c>
      <c r="AS52" s="325"/>
      <c r="AT52" s="328"/>
      <c r="AU52" s="327">
        <f>AW52*36</f>
        <v>0</v>
      </c>
      <c r="AV52" s="325"/>
      <c r="AW52" s="361"/>
      <c r="AX52" s="362">
        <f t="shared" si="5"/>
        <v>0</v>
      </c>
      <c r="AY52" s="325"/>
      <c r="AZ52" s="361"/>
      <c r="BA52" s="324">
        <f t="shared" si="6"/>
        <v>0</v>
      </c>
      <c r="BB52" s="294"/>
      <c r="BC52" s="363"/>
      <c r="BD52" s="327">
        <f t="shared" si="12"/>
        <v>0</v>
      </c>
      <c r="BE52" s="294"/>
      <c r="BF52" s="410"/>
      <c r="BG52" s="411"/>
      <c r="BH52" s="412"/>
      <c r="BI52" s="413"/>
      <c r="BJ52" s="395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</row>
    <row r="53" s="3" customFormat="1" ht="25.5" customHeight="1" spans="1:86">
      <c r="A53" s="80" t="s">
        <v>140</v>
      </c>
      <c r="B53" s="81"/>
      <c r="C53" s="82" t="s">
        <v>141</v>
      </c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175"/>
      <c r="S53" s="151"/>
      <c r="T53" s="152"/>
      <c r="U53" s="151">
        <v>1</v>
      </c>
      <c r="V53" s="152"/>
      <c r="W53" s="153">
        <f t="shared" si="19"/>
        <v>108</v>
      </c>
      <c r="X53" s="154"/>
      <c r="Y53" s="219">
        <f t="shared" si="20"/>
        <v>72</v>
      </c>
      <c r="Z53" s="220"/>
      <c r="AA53" s="221">
        <v>36</v>
      </c>
      <c r="AB53" s="67"/>
      <c r="AC53" s="67">
        <v>18</v>
      </c>
      <c r="AD53" s="67"/>
      <c r="AE53" s="67">
        <v>18</v>
      </c>
      <c r="AF53" s="67"/>
      <c r="AG53" s="67"/>
      <c r="AH53" s="272"/>
      <c r="AI53" s="268">
        <f t="shared" si="21"/>
        <v>108</v>
      </c>
      <c r="AJ53" s="273">
        <f>Y53</f>
        <v>72</v>
      </c>
      <c r="AK53" s="274">
        <v>3</v>
      </c>
      <c r="AL53" s="275">
        <f t="shared" si="22"/>
        <v>0</v>
      </c>
      <c r="AM53" s="273"/>
      <c r="AN53" s="274"/>
      <c r="AO53" s="288">
        <f t="shared" si="23"/>
        <v>0</v>
      </c>
      <c r="AP53" s="269"/>
      <c r="AQ53" s="289"/>
      <c r="AR53" s="298">
        <f t="shared" si="24"/>
        <v>0</v>
      </c>
      <c r="AS53" s="269"/>
      <c r="AT53" s="290"/>
      <c r="AU53" s="298">
        <f>AW53*36</f>
        <v>0</v>
      </c>
      <c r="AV53" s="269"/>
      <c r="AW53" s="270"/>
      <c r="AX53" s="271">
        <f t="shared" si="5"/>
        <v>0</v>
      </c>
      <c r="AY53" s="269"/>
      <c r="AZ53" s="270"/>
      <c r="BA53" s="288">
        <f t="shared" si="6"/>
        <v>0</v>
      </c>
      <c r="BB53" s="273"/>
      <c r="BC53" s="323"/>
      <c r="BD53" s="298">
        <f t="shared" si="12"/>
        <v>0</v>
      </c>
      <c r="BE53" s="273"/>
      <c r="BF53" s="391"/>
      <c r="BG53" s="392" t="s">
        <v>142</v>
      </c>
      <c r="BH53" s="393"/>
      <c r="BI53" s="394"/>
      <c r="BJ53" s="395" t="s">
        <v>143</v>
      </c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</row>
    <row r="54" s="3" customFormat="1" ht="24.75" customHeight="1" spans="1:86">
      <c r="A54" s="80" t="s">
        <v>144</v>
      </c>
      <c r="B54" s="81"/>
      <c r="C54" s="82" t="s">
        <v>145</v>
      </c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175"/>
      <c r="S54" s="151"/>
      <c r="T54" s="152"/>
      <c r="U54" s="151">
        <v>6</v>
      </c>
      <c r="V54" s="152"/>
      <c r="W54" s="153">
        <f t="shared" si="19"/>
        <v>108</v>
      </c>
      <c r="X54" s="154"/>
      <c r="Y54" s="219">
        <f t="shared" si="20"/>
        <v>54</v>
      </c>
      <c r="Z54" s="220"/>
      <c r="AA54" s="221">
        <v>36</v>
      </c>
      <c r="AB54" s="67"/>
      <c r="AC54" s="67"/>
      <c r="AD54" s="67"/>
      <c r="AE54" s="67">
        <v>18</v>
      </c>
      <c r="AF54" s="67"/>
      <c r="AG54" s="67"/>
      <c r="AH54" s="272"/>
      <c r="AI54" s="268">
        <f t="shared" si="21"/>
        <v>0</v>
      </c>
      <c r="AJ54" s="273"/>
      <c r="AK54" s="274"/>
      <c r="AL54" s="275">
        <f t="shared" si="22"/>
        <v>0</v>
      </c>
      <c r="AM54" s="273"/>
      <c r="AN54" s="274"/>
      <c r="AO54" s="288">
        <f t="shared" si="23"/>
        <v>0</v>
      </c>
      <c r="AP54" s="269"/>
      <c r="AQ54" s="289"/>
      <c r="AR54" s="298">
        <f t="shared" si="24"/>
        <v>0</v>
      </c>
      <c r="AS54" s="269"/>
      <c r="AT54" s="290"/>
      <c r="AU54" s="298">
        <f>AW54*36</f>
        <v>0</v>
      </c>
      <c r="AV54" s="269"/>
      <c r="AW54" s="270"/>
      <c r="AX54" s="271">
        <f t="shared" si="5"/>
        <v>108</v>
      </c>
      <c r="AY54" s="269">
        <f>Y54</f>
        <v>54</v>
      </c>
      <c r="AZ54" s="270">
        <v>3</v>
      </c>
      <c r="BA54" s="288">
        <f t="shared" si="6"/>
        <v>0</v>
      </c>
      <c r="BB54" s="273"/>
      <c r="BC54" s="323"/>
      <c r="BD54" s="298">
        <f t="shared" si="12"/>
        <v>0</v>
      </c>
      <c r="BE54" s="273"/>
      <c r="BF54" s="391"/>
      <c r="BG54" s="392" t="s">
        <v>146</v>
      </c>
      <c r="BH54" s="393"/>
      <c r="BI54" s="394"/>
      <c r="BJ54" s="395" t="s">
        <v>147</v>
      </c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</row>
    <row r="55" s="3" customFormat="1" ht="26.25" spans="1:86">
      <c r="A55" s="80" t="s">
        <v>148</v>
      </c>
      <c r="B55" s="81"/>
      <c r="C55" s="82" t="s">
        <v>149</v>
      </c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175"/>
      <c r="S55" s="151"/>
      <c r="T55" s="152"/>
      <c r="U55" s="151">
        <v>7</v>
      </c>
      <c r="V55" s="152"/>
      <c r="W55" s="153">
        <f t="shared" si="19"/>
        <v>102</v>
      </c>
      <c r="X55" s="154"/>
      <c r="Y55" s="219">
        <f t="shared" si="20"/>
        <v>54</v>
      </c>
      <c r="Z55" s="220"/>
      <c r="AA55" s="221">
        <v>36</v>
      </c>
      <c r="AB55" s="67"/>
      <c r="AC55" s="67">
        <v>18</v>
      </c>
      <c r="AD55" s="67"/>
      <c r="AE55" s="237"/>
      <c r="AF55" s="237"/>
      <c r="AG55" s="67"/>
      <c r="AH55" s="272"/>
      <c r="AI55" s="268">
        <f t="shared" si="21"/>
        <v>0</v>
      </c>
      <c r="AJ55" s="273"/>
      <c r="AK55" s="274"/>
      <c r="AL55" s="275">
        <f t="shared" si="22"/>
        <v>0</v>
      </c>
      <c r="AM55" s="273"/>
      <c r="AN55" s="274"/>
      <c r="AO55" s="288">
        <f t="shared" si="23"/>
        <v>0</v>
      </c>
      <c r="AP55" s="269"/>
      <c r="AQ55" s="289"/>
      <c r="AR55" s="298">
        <f t="shared" si="24"/>
        <v>0</v>
      </c>
      <c r="AS55" s="269"/>
      <c r="AT55" s="290"/>
      <c r="AU55" s="298">
        <f>AW55*36</f>
        <v>0</v>
      </c>
      <c r="AV55" s="269"/>
      <c r="AW55" s="270"/>
      <c r="AX55" s="271">
        <f t="shared" si="5"/>
        <v>0</v>
      </c>
      <c r="AY55" s="269"/>
      <c r="AZ55" s="270"/>
      <c r="BA55" s="288">
        <f>BC55*34</f>
        <v>102</v>
      </c>
      <c r="BB55" s="273">
        <f>Y55</f>
        <v>54</v>
      </c>
      <c r="BC55" s="323">
        <v>3</v>
      </c>
      <c r="BD55" s="298">
        <f t="shared" si="12"/>
        <v>0</v>
      </c>
      <c r="BE55" s="273"/>
      <c r="BF55" s="391"/>
      <c r="BG55" s="392" t="s">
        <v>150</v>
      </c>
      <c r="BH55" s="393"/>
      <c r="BI55" s="394"/>
      <c r="BJ55" s="401" t="s">
        <v>143</v>
      </c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</row>
    <row r="56" s="3" customFormat="1" ht="27.75" spans="1:86">
      <c r="A56" s="72" t="s">
        <v>151</v>
      </c>
      <c r="B56" s="73"/>
      <c r="C56" s="102" t="s">
        <v>152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140"/>
      <c r="S56" s="141"/>
      <c r="T56" s="142"/>
      <c r="U56" s="141"/>
      <c r="V56" s="142"/>
      <c r="W56" s="143">
        <f>SUM(W57:X101)</f>
        <v>3780</v>
      </c>
      <c r="X56" s="144"/>
      <c r="Y56" s="238">
        <f>SUM(Y57:Z101)</f>
        <v>2016</v>
      </c>
      <c r="Z56" s="212"/>
      <c r="AA56" s="239">
        <f>SUM(AA57:AB101)</f>
        <v>1008</v>
      </c>
      <c r="AB56" s="214"/>
      <c r="AC56" s="240">
        <f>SUM(AC57:AD101)</f>
        <v>540</v>
      </c>
      <c r="AD56" s="214"/>
      <c r="AE56" s="240">
        <f>SUM(AE57:AF101)</f>
        <v>432</v>
      </c>
      <c r="AF56" s="214"/>
      <c r="AG56" s="240">
        <f>SUM(AG57:AH101)</f>
        <v>36</v>
      </c>
      <c r="AH56" s="262"/>
      <c r="AI56" s="263">
        <f t="shared" ref="AI56:BF56" si="25">SUM(AI57:AI101)</f>
        <v>162</v>
      </c>
      <c r="AJ56" s="264">
        <f t="shared" si="25"/>
        <v>72</v>
      </c>
      <c r="AK56" s="265">
        <f t="shared" si="25"/>
        <v>4</v>
      </c>
      <c r="AL56" s="266">
        <f t="shared" si="25"/>
        <v>124</v>
      </c>
      <c r="AM56" s="264">
        <f t="shared" si="25"/>
        <v>72</v>
      </c>
      <c r="AN56" s="265">
        <f t="shared" si="25"/>
        <v>3</v>
      </c>
      <c r="AO56" s="315">
        <f t="shared" si="25"/>
        <v>162</v>
      </c>
      <c r="AP56" s="264">
        <f t="shared" si="25"/>
        <v>90</v>
      </c>
      <c r="AQ56" s="316">
        <f t="shared" si="25"/>
        <v>4</v>
      </c>
      <c r="AR56" s="263">
        <f t="shared" si="25"/>
        <v>412</v>
      </c>
      <c r="AS56" s="264">
        <f t="shared" si="25"/>
        <v>234</v>
      </c>
      <c r="AT56" s="317">
        <f t="shared" si="25"/>
        <v>11</v>
      </c>
      <c r="AU56" s="329">
        <f t="shared" si="25"/>
        <v>988</v>
      </c>
      <c r="AV56" s="264">
        <f t="shared" si="25"/>
        <v>522</v>
      </c>
      <c r="AW56" s="265">
        <f t="shared" si="25"/>
        <v>27</v>
      </c>
      <c r="AX56" s="266">
        <f t="shared" si="25"/>
        <v>888</v>
      </c>
      <c r="AY56" s="264">
        <f t="shared" si="25"/>
        <v>468</v>
      </c>
      <c r="AZ56" s="265">
        <f t="shared" si="25"/>
        <v>24</v>
      </c>
      <c r="BA56" s="364">
        <f t="shared" si="25"/>
        <v>1165</v>
      </c>
      <c r="BB56" s="264">
        <f t="shared" si="25"/>
        <v>558</v>
      </c>
      <c r="BC56" s="316">
        <f t="shared" si="25"/>
        <v>34</v>
      </c>
      <c r="BD56" s="263">
        <f t="shared" si="25"/>
        <v>0</v>
      </c>
      <c r="BE56" s="264">
        <f t="shared" si="25"/>
        <v>0</v>
      </c>
      <c r="BF56" s="317">
        <f t="shared" si="25"/>
        <v>0</v>
      </c>
      <c r="BG56" s="414"/>
      <c r="BH56" s="415"/>
      <c r="BI56" s="416"/>
      <c r="BJ56" s="417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</row>
    <row r="57" s="3" customFormat="1" ht="27" spans="1:86">
      <c r="A57" s="76" t="s">
        <v>153</v>
      </c>
      <c r="B57" s="77"/>
      <c r="C57" s="78" t="s">
        <v>154</v>
      </c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145"/>
      <c r="S57" s="146"/>
      <c r="T57" s="147"/>
      <c r="U57" s="146"/>
      <c r="V57" s="147"/>
      <c r="W57" s="187"/>
      <c r="X57" s="188"/>
      <c r="Y57" s="241"/>
      <c r="Z57" s="242"/>
      <c r="AA57" s="243"/>
      <c r="AB57" s="244"/>
      <c r="AC57" s="244"/>
      <c r="AD57" s="244"/>
      <c r="AE57" s="244"/>
      <c r="AF57" s="244"/>
      <c r="AG57" s="244"/>
      <c r="AH57" s="297"/>
      <c r="AI57" s="298">
        <f>AK57*36</f>
        <v>0</v>
      </c>
      <c r="AJ57" s="299"/>
      <c r="AK57" s="300"/>
      <c r="AL57" s="271">
        <f>AN57*36</f>
        <v>0</v>
      </c>
      <c r="AM57" s="299"/>
      <c r="AN57" s="300"/>
      <c r="AO57" s="288">
        <f t="shared" ref="AO57:AO101" si="26">AQ57*36</f>
        <v>0</v>
      </c>
      <c r="AP57" s="269"/>
      <c r="AQ57" s="289"/>
      <c r="AR57" s="298">
        <f t="shared" ref="AR57:AR101" si="27">AT57*36</f>
        <v>0</v>
      </c>
      <c r="AS57" s="269"/>
      <c r="AT57" s="290"/>
      <c r="AU57" s="298">
        <f t="shared" ref="AU57:AU101" si="28">AW57*36</f>
        <v>0</v>
      </c>
      <c r="AV57" s="269"/>
      <c r="AW57" s="270"/>
      <c r="AX57" s="271">
        <f t="shared" ref="AX57:AX101" si="29">AZ57*36</f>
        <v>0</v>
      </c>
      <c r="AY57" s="269"/>
      <c r="AZ57" s="270"/>
      <c r="BA57" s="288">
        <f t="shared" ref="BA57:BA99" si="30">BC57*36</f>
        <v>0</v>
      </c>
      <c r="BB57" s="273"/>
      <c r="BC57" s="323"/>
      <c r="BD57" s="298">
        <f t="shared" ref="BD57:BD101" si="31">BF57*36</f>
        <v>0</v>
      </c>
      <c r="BE57" s="299"/>
      <c r="BF57" s="321"/>
      <c r="BG57" s="387"/>
      <c r="BH57" s="388"/>
      <c r="BI57" s="389"/>
      <c r="BJ57" s="390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</row>
    <row r="58" s="7" customFormat="1" ht="48.75" customHeight="1" spans="1:86">
      <c r="A58" s="80" t="s">
        <v>155</v>
      </c>
      <c r="B58" s="81"/>
      <c r="C58" s="82" t="s">
        <v>156</v>
      </c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175"/>
      <c r="S58" s="189"/>
      <c r="T58" s="190"/>
      <c r="U58" s="191">
        <v>1</v>
      </c>
      <c r="V58" s="192" t="s">
        <v>112</v>
      </c>
      <c r="W58" s="153">
        <f>AI58+AL58+AO58+AR58+AU58+AX58+BA58+BD58</f>
        <v>72</v>
      </c>
      <c r="X58" s="154"/>
      <c r="Y58" s="219">
        <f>SUM(AA58:AH58)</f>
        <v>36</v>
      </c>
      <c r="Z58" s="220"/>
      <c r="AA58" s="221">
        <v>24</v>
      </c>
      <c r="AB58" s="67"/>
      <c r="AC58" s="67"/>
      <c r="AD58" s="67"/>
      <c r="AE58" s="67"/>
      <c r="AF58" s="67"/>
      <c r="AG58" s="67">
        <v>12</v>
      </c>
      <c r="AH58" s="272"/>
      <c r="AI58" s="268">
        <f>AK58*36</f>
        <v>72</v>
      </c>
      <c r="AJ58" s="273">
        <f>Y58</f>
        <v>36</v>
      </c>
      <c r="AK58" s="274">
        <v>2</v>
      </c>
      <c r="AL58" s="275">
        <f>AN58*36</f>
        <v>0</v>
      </c>
      <c r="AM58" s="273"/>
      <c r="AN58" s="274"/>
      <c r="AO58" s="288">
        <f t="shared" si="26"/>
        <v>0</v>
      </c>
      <c r="AP58" s="269"/>
      <c r="AQ58" s="289"/>
      <c r="AR58" s="298">
        <f t="shared" si="27"/>
        <v>0</v>
      </c>
      <c r="AS58" s="269"/>
      <c r="AT58" s="290"/>
      <c r="AU58" s="298">
        <f t="shared" si="28"/>
        <v>0</v>
      </c>
      <c r="AV58" s="269"/>
      <c r="AW58" s="270"/>
      <c r="AX58" s="271">
        <f t="shared" si="29"/>
        <v>0</v>
      </c>
      <c r="AY58" s="269"/>
      <c r="AZ58" s="270"/>
      <c r="BA58" s="288">
        <f t="shared" si="30"/>
        <v>0</v>
      </c>
      <c r="BB58" s="273"/>
      <c r="BC58" s="323"/>
      <c r="BD58" s="298">
        <f t="shared" si="31"/>
        <v>0</v>
      </c>
      <c r="BE58" s="273"/>
      <c r="BF58" s="391"/>
      <c r="BG58" s="392" t="s">
        <v>157</v>
      </c>
      <c r="BH58" s="393"/>
      <c r="BI58" s="394"/>
      <c r="BJ58" s="395" t="s">
        <v>87</v>
      </c>
      <c r="BK58" s="418"/>
      <c r="BL58" s="418"/>
      <c r="BM58" s="418"/>
      <c r="BN58" s="418"/>
      <c r="BO58" s="418"/>
      <c r="BP58" s="418"/>
      <c r="BQ58" s="418"/>
      <c r="BR58" s="418"/>
      <c r="BS58" s="418"/>
      <c r="BT58" s="418"/>
      <c r="BU58" s="418"/>
      <c r="BV58" s="418"/>
      <c r="BW58" s="418"/>
      <c r="BX58" s="418"/>
      <c r="BY58" s="418"/>
      <c r="BZ58" s="418"/>
      <c r="CA58" s="418"/>
      <c r="CB58" s="418"/>
      <c r="CC58" s="418"/>
      <c r="CD58" s="418"/>
      <c r="CE58" s="418"/>
      <c r="CF58" s="418"/>
      <c r="CG58" s="418"/>
      <c r="CH58" s="418"/>
    </row>
    <row r="59" s="3" customFormat="1" ht="25.5" customHeight="1" spans="1:86">
      <c r="A59" s="80" t="s">
        <v>158</v>
      </c>
      <c r="B59" s="81"/>
      <c r="C59" s="82" t="s">
        <v>159</v>
      </c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175"/>
      <c r="S59" s="151"/>
      <c r="T59" s="152"/>
      <c r="U59" s="177">
        <v>1</v>
      </c>
      <c r="V59" s="178" t="s">
        <v>112</v>
      </c>
      <c r="W59" s="153">
        <f>AI59+AL59+AO59+AR59+AU59+AX59+BA59+BD59</f>
        <v>72</v>
      </c>
      <c r="X59" s="154"/>
      <c r="Y59" s="219">
        <f>SUM(AA59:AH59)</f>
        <v>36</v>
      </c>
      <c r="Z59" s="220"/>
      <c r="AA59" s="221">
        <v>24</v>
      </c>
      <c r="AB59" s="67"/>
      <c r="AC59" s="67"/>
      <c r="AD59" s="67"/>
      <c r="AE59" s="67"/>
      <c r="AF59" s="67"/>
      <c r="AG59" s="67">
        <v>12</v>
      </c>
      <c r="AH59" s="272"/>
      <c r="AI59" s="268">
        <f>AK59*36</f>
        <v>72</v>
      </c>
      <c r="AJ59" s="273">
        <f>Y59</f>
        <v>36</v>
      </c>
      <c r="AK59" s="274">
        <v>2</v>
      </c>
      <c r="AL59" s="275">
        <f>AN59*36</f>
        <v>0</v>
      </c>
      <c r="AM59" s="273"/>
      <c r="AN59" s="274"/>
      <c r="AO59" s="288">
        <f t="shared" si="26"/>
        <v>0</v>
      </c>
      <c r="AP59" s="269"/>
      <c r="AQ59" s="289"/>
      <c r="AR59" s="298">
        <f t="shared" si="27"/>
        <v>0</v>
      </c>
      <c r="AS59" s="269"/>
      <c r="AT59" s="290"/>
      <c r="AU59" s="298">
        <f t="shared" si="28"/>
        <v>0</v>
      </c>
      <c r="AV59" s="269"/>
      <c r="AW59" s="270"/>
      <c r="AX59" s="271">
        <f t="shared" si="29"/>
        <v>0</v>
      </c>
      <c r="AY59" s="269"/>
      <c r="AZ59" s="270"/>
      <c r="BA59" s="288">
        <f t="shared" si="30"/>
        <v>0</v>
      </c>
      <c r="BB59" s="273"/>
      <c r="BC59" s="323"/>
      <c r="BD59" s="298">
        <f t="shared" si="31"/>
        <v>0</v>
      </c>
      <c r="BE59" s="273"/>
      <c r="BF59" s="391"/>
      <c r="BG59" s="392" t="s">
        <v>160</v>
      </c>
      <c r="BH59" s="393"/>
      <c r="BI59" s="394"/>
      <c r="BJ59" s="395" t="s">
        <v>87</v>
      </c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</row>
    <row r="60" s="3" customFormat="1" ht="25.5" customHeight="1" spans="1:86">
      <c r="A60" s="80" t="s">
        <v>161</v>
      </c>
      <c r="B60" s="81"/>
      <c r="C60" s="82" t="s">
        <v>162</v>
      </c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175"/>
      <c r="S60" s="151"/>
      <c r="T60" s="152"/>
      <c r="U60" s="177">
        <v>4</v>
      </c>
      <c r="V60" s="178" t="s">
        <v>112</v>
      </c>
      <c r="W60" s="153">
        <f t="shared" ref="W60:W101" si="32">AI60+AL60+AO60+AR60+AU60+AX60+BA60+BD60</f>
        <v>72</v>
      </c>
      <c r="X60" s="154"/>
      <c r="Y60" s="219">
        <f t="shared" ref="Y60:Y101" si="33">SUM(AA60:AH60)</f>
        <v>36</v>
      </c>
      <c r="Z60" s="220"/>
      <c r="AA60" s="221">
        <v>24</v>
      </c>
      <c r="AB60" s="67"/>
      <c r="AC60" s="67"/>
      <c r="AD60" s="67"/>
      <c r="AE60" s="67"/>
      <c r="AF60" s="67"/>
      <c r="AG60" s="67">
        <v>12</v>
      </c>
      <c r="AH60" s="272"/>
      <c r="AI60" s="268">
        <f t="shared" ref="AI60:AI101" si="34">AK60*36</f>
        <v>0</v>
      </c>
      <c r="AJ60" s="273"/>
      <c r="AK60" s="274"/>
      <c r="AL60" s="275">
        <f t="shared" ref="AL60:AL101" si="35">AN60*36</f>
        <v>0</v>
      </c>
      <c r="AM60" s="273"/>
      <c r="AN60" s="274"/>
      <c r="AO60" s="288">
        <f t="shared" si="26"/>
        <v>0</v>
      </c>
      <c r="AP60" s="269"/>
      <c r="AQ60" s="289"/>
      <c r="AR60" s="298">
        <f t="shared" si="27"/>
        <v>72</v>
      </c>
      <c r="AS60" s="269">
        <f>Y60</f>
        <v>36</v>
      </c>
      <c r="AT60" s="290">
        <v>2</v>
      </c>
      <c r="AU60" s="298">
        <f t="shared" si="28"/>
        <v>0</v>
      </c>
      <c r="AV60" s="269"/>
      <c r="AW60" s="270"/>
      <c r="AX60" s="271">
        <f t="shared" si="29"/>
        <v>0</v>
      </c>
      <c r="AY60" s="269"/>
      <c r="AZ60" s="270"/>
      <c r="BA60" s="288">
        <f t="shared" si="30"/>
        <v>0</v>
      </c>
      <c r="BB60" s="273"/>
      <c r="BC60" s="323"/>
      <c r="BD60" s="298">
        <f t="shared" si="31"/>
        <v>0</v>
      </c>
      <c r="BE60" s="273"/>
      <c r="BF60" s="391"/>
      <c r="BG60" s="392" t="s">
        <v>163</v>
      </c>
      <c r="BH60" s="393"/>
      <c r="BI60" s="394"/>
      <c r="BJ60" s="395" t="s">
        <v>164</v>
      </c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</row>
    <row r="61" s="3" customFormat="1" ht="27" customHeight="1" spans="1:86">
      <c r="A61" s="84" t="s">
        <v>165</v>
      </c>
      <c r="B61" s="85"/>
      <c r="C61" s="86" t="s">
        <v>166</v>
      </c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155"/>
      <c r="S61" s="151"/>
      <c r="T61" s="152"/>
      <c r="U61" s="151"/>
      <c r="V61" s="152"/>
      <c r="W61" s="153">
        <f t="shared" si="32"/>
        <v>0</v>
      </c>
      <c r="X61" s="154"/>
      <c r="Y61" s="219">
        <f t="shared" si="33"/>
        <v>0</v>
      </c>
      <c r="Z61" s="220"/>
      <c r="AA61" s="221"/>
      <c r="AB61" s="67"/>
      <c r="AC61" s="67"/>
      <c r="AD61" s="67"/>
      <c r="AE61" s="67"/>
      <c r="AF61" s="67"/>
      <c r="AG61" s="67"/>
      <c r="AH61" s="272"/>
      <c r="AI61" s="268">
        <f t="shared" si="34"/>
        <v>0</v>
      </c>
      <c r="AJ61" s="273"/>
      <c r="AK61" s="274"/>
      <c r="AL61" s="275">
        <f t="shared" si="35"/>
        <v>0</v>
      </c>
      <c r="AM61" s="273"/>
      <c r="AN61" s="274"/>
      <c r="AO61" s="288">
        <f t="shared" si="26"/>
        <v>0</v>
      </c>
      <c r="AP61" s="269"/>
      <c r="AQ61" s="289"/>
      <c r="AR61" s="298">
        <f t="shared" si="27"/>
        <v>0</v>
      </c>
      <c r="AS61" s="269"/>
      <c r="AT61" s="290"/>
      <c r="AU61" s="298">
        <f t="shared" si="28"/>
        <v>0</v>
      </c>
      <c r="AV61" s="269"/>
      <c r="AW61" s="270"/>
      <c r="AX61" s="271">
        <f t="shared" si="29"/>
        <v>0</v>
      </c>
      <c r="AY61" s="269"/>
      <c r="AZ61" s="270"/>
      <c r="BA61" s="288">
        <f t="shared" si="30"/>
        <v>0</v>
      </c>
      <c r="BB61" s="273"/>
      <c r="BC61" s="323"/>
      <c r="BD61" s="298">
        <f t="shared" si="31"/>
        <v>0</v>
      </c>
      <c r="BE61" s="273"/>
      <c r="BF61" s="391"/>
      <c r="BG61" s="392"/>
      <c r="BH61" s="393"/>
      <c r="BI61" s="394"/>
      <c r="BJ61" s="395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</row>
    <row r="62" s="3" customFormat="1" ht="48.75" customHeight="1" spans="1:86">
      <c r="A62" s="80" t="s">
        <v>167</v>
      </c>
      <c r="B62" s="81"/>
      <c r="C62" s="82" t="s">
        <v>168</v>
      </c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175"/>
      <c r="S62" s="151">
        <v>3</v>
      </c>
      <c r="T62" s="152"/>
      <c r="U62" s="151">
        <v>2</v>
      </c>
      <c r="V62" s="152"/>
      <c r="W62" s="153">
        <f t="shared" si="32"/>
        <v>252</v>
      </c>
      <c r="X62" s="154"/>
      <c r="Y62" s="219">
        <f t="shared" si="33"/>
        <v>162</v>
      </c>
      <c r="Z62" s="220"/>
      <c r="AA62" s="221">
        <v>90</v>
      </c>
      <c r="AB62" s="67"/>
      <c r="AC62" s="67">
        <v>72</v>
      </c>
      <c r="AD62" s="67"/>
      <c r="AE62" s="67"/>
      <c r="AF62" s="67"/>
      <c r="AG62" s="67"/>
      <c r="AH62" s="272"/>
      <c r="AI62" s="268">
        <f t="shared" si="34"/>
        <v>0</v>
      </c>
      <c r="AJ62" s="273"/>
      <c r="AK62" s="274"/>
      <c r="AL62" s="275">
        <f t="shared" si="35"/>
        <v>108</v>
      </c>
      <c r="AM62" s="273">
        <v>72</v>
      </c>
      <c r="AN62" s="274">
        <v>3</v>
      </c>
      <c r="AO62" s="288">
        <f t="shared" si="26"/>
        <v>144</v>
      </c>
      <c r="AP62" s="269">
        <v>90</v>
      </c>
      <c r="AQ62" s="289">
        <v>4</v>
      </c>
      <c r="AR62" s="298">
        <f t="shared" si="27"/>
        <v>0</v>
      </c>
      <c r="AS62" s="269"/>
      <c r="AT62" s="290"/>
      <c r="AU62" s="298">
        <f t="shared" si="28"/>
        <v>0</v>
      </c>
      <c r="AV62" s="269"/>
      <c r="AW62" s="270"/>
      <c r="AX62" s="271">
        <f t="shared" si="29"/>
        <v>0</v>
      </c>
      <c r="AY62" s="269"/>
      <c r="AZ62" s="270"/>
      <c r="BA62" s="288">
        <f t="shared" si="30"/>
        <v>0</v>
      </c>
      <c r="BB62" s="273"/>
      <c r="BC62" s="323"/>
      <c r="BD62" s="298">
        <f t="shared" si="31"/>
        <v>0</v>
      </c>
      <c r="BE62" s="273"/>
      <c r="BF62" s="391"/>
      <c r="BG62" s="392" t="s">
        <v>169</v>
      </c>
      <c r="BH62" s="393"/>
      <c r="BI62" s="394"/>
      <c r="BJ62" s="395" t="s">
        <v>170</v>
      </c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</row>
    <row r="63" s="3" customFormat="1" ht="25.5" customHeight="1" spans="1:86">
      <c r="A63" s="80" t="s">
        <v>171</v>
      </c>
      <c r="B63" s="81"/>
      <c r="C63" s="82" t="s">
        <v>172</v>
      </c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175"/>
      <c r="S63" s="151">
        <v>4</v>
      </c>
      <c r="T63" s="152"/>
      <c r="U63" s="151"/>
      <c r="V63" s="152"/>
      <c r="W63" s="153">
        <f t="shared" si="32"/>
        <v>108</v>
      </c>
      <c r="X63" s="154"/>
      <c r="Y63" s="219">
        <f t="shared" si="33"/>
        <v>72</v>
      </c>
      <c r="Z63" s="220"/>
      <c r="AA63" s="221">
        <v>36</v>
      </c>
      <c r="AB63" s="67"/>
      <c r="AC63" s="67">
        <v>18</v>
      </c>
      <c r="AD63" s="67"/>
      <c r="AE63" s="67">
        <v>18</v>
      </c>
      <c r="AF63" s="67"/>
      <c r="AG63" s="67"/>
      <c r="AH63" s="272"/>
      <c r="AI63" s="268">
        <f t="shared" si="34"/>
        <v>0</v>
      </c>
      <c r="AJ63" s="273"/>
      <c r="AK63" s="274"/>
      <c r="AL63" s="275">
        <f t="shared" si="35"/>
        <v>0</v>
      </c>
      <c r="AM63" s="273"/>
      <c r="AN63" s="274"/>
      <c r="AO63" s="288">
        <f t="shared" si="26"/>
        <v>0</v>
      </c>
      <c r="AP63" s="269"/>
      <c r="AQ63" s="289"/>
      <c r="AR63" s="298">
        <f t="shared" si="27"/>
        <v>108</v>
      </c>
      <c r="AS63" s="269">
        <v>72</v>
      </c>
      <c r="AT63" s="290">
        <v>3</v>
      </c>
      <c r="AU63" s="298">
        <f t="shared" si="28"/>
        <v>0</v>
      </c>
      <c r="AV63" s="269"/>
      <c r="AW63" s="270"/>
      <c r="AX63" s="271">
        <f t="shared" si="29"/>
        <v>0</v>
      </c>
      <c r="AY63" s="269"/>
      <c r="AZ63" s="270"/>
      <c r="BA63" s="288">
        <f t="shared" si="30"/>
        <v>0</v>
      </c>
      <c r="BB63" s="273"/>
      <c r="BC63" s="323"/>
      <c r="BD63" s="298">
        <f t="shared" si="31"/>
        <v>0</v>
      </c>
      <c r="BE63" s="273"/>
      <c r="BF63" s="391"/>
      <c r="BG63" s="392" t="s">
        <v>173</v>
      </c>
      <c r="BH63" s="393"/>
      <c r="BI63" s="394"/>
      <c r="BJ63" s="395" t="s">
        <v>174</v>
      </c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</row>
    <row r="64" s="1" customFormat="1" ht="25.5" customHeight="1" spans="1:62">
      <c r="A64" s="80" t="s">
        <v>175</v>
      </c>
      <c r="B64" s="81"/>
      <c r="C64" s="96" t="s">
        <v>176</v>
      </c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176"/>
      <c r="S64" s="151">
        <v>5</v>
      </c>
      <c r="T64" s="152"/>
      <c r="U64" s="151">
        <v>4</v>
      </c>
      <c r="V64" s="152"/>
      <c r="W64" s="153">
        <f t="shared" si="32"/>
        <v>216</v>
      </c>
      <c r="X64" s="154"/>
      <c r="Y64" s="219">
        <f t="shared" si="33"/>
        <v>144</v>
      </c>
      <c r="Z64" s="220"/>
      <c r="AA64" s="221">
        <v>72</v>
      </c>
      <c r="AB64" s="67"/>
      <c r="AC64" s="67">
        <v>36</v>
      </c>
      <c r="AD64" s="67"/>
      <c r="AE64" s="67">
        <v>36</v>
      </c>
      <c r="AF64" s="67"/>
      <c r="AG64" s="67"/>
      <c r="AH64" s="272"/>
      <c r="AI64" s="268">
        <f t="shared" si="34"/>
        <v>0</v>
      </c>
      <c r="AJ64" s="273"/>
      <c r="AK64" s="274"/>
      <c r="AL64" s="275">
        <f t="shared" si="35"/>
        <v>0</v>
      </c>
      <c r="AM64" s="273"/>
      <c r="AN64" s="274"/>
      <c r="AO64" s="288">
        <f t="shared" si="26"/>
        <v>0</v>
      </c>
      <c r="AP64" s="269"/>
      <c r="AQ64" s="289"/>
      <c r="AR64" s="298">
        <f t="shared" si="27"/>
        <v>108</v>
      </c>
      <c r="AS64" s="269">
        <v>72</v>
      </c>
      <c r="AT64" s="290">
        <v>3</v>
      </c>
      <c r="AU64" s="298">
        <f t="shared" si="28"/>
        <v>108</v>
      </c>
      <c r="AV64" s="269">
        <v>72</v>
      </c>
      <c r="AW64" s="270">
        <v>3</v>
      </c>
      <c r="AX64" s="271">
        <f t="shared" si="29"/>
        <v>0</v>
      </c>
      <c r="AY64" s="269"/>
      <c r="AZ64" s="270"/>
      <c r="BA64" s="288">
        <f t="shared" si="30"/>
        <v>0</v>
      </c>
      <c r="BB64" s="273"/>
      <c r="BC64" s="323"/>
      <c r="BD64" s="298">
        <f t="shared" si="31"/>
        <v>0</v>
      </c>
      <c r="BE64" s="294"/>
      <c r="BF64" s="410"/>
      <c r="BG64" s="392" t="s">
        <v>177</v>
      </c>
      <c r="BH64" s="393"/>
      <c r="BI64" s="394"/>
      <c r="BJ64" s="395" t="s">
        <v>174</v>
      </c>
    </row>
    <row r="65" s="1" customFormat="1" ht="50.1" customHeight="1" spans="1:62">
      <c r="A65" s="80" t="s">
        <v>178</v>
      </c>
      <c r="B65" s="81"/>
      <c r="C65" s="82" t="s">
        <v>179</v>
      </c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175"/>
      <c r="S65" s="151"/>
      <c r="T65" s="152"/>
      <c r="U65" s="151"/>
      <c r="V65" s="152"/>
      <c r="W65" s="153">
        <f t="shared" si="32"/>
        <v>30</v>
      </c>
      <c r="X65" s="154"/>
      <c r="Y65" s="219">
        <f t="shared" si="33"/>
        <v>0</v>
      </c>
      <c r="Z65" s="220"/>
      <c r="AA65" s="221"/>
      <c r="AB65" s="67"/>
      <c r="AC65" s="67"/>
      <c r="AD65" s="67"/>
      <c r="AE65" s="67"/>
      <c r="AF65" s="67"/>
      <c r="AG65" s="67"/>
      <c r="AH65" s="272"/>
      <c r="AI65" s="268">
        <f t="shared" si="34"/>
        <v>0</v>
      </c>
      <c r="AJ65" s="273"/>
      <c r="AK65" s="274"/>
      <c r="AL65" s="275">
        <f t="shared" si="35"/>
        <v>0</v>
      </c>
      <c r="AM65" s="273"/>
      <c r="AN65" s="274"/>
      <c r="AO65" s="288">
        <f t="shared" si="26"/>
        <v>0</v>
      </c>
      <c r="AP65" s="269"/>
      <c r="AQ65" s="289"/>
      <c r="AR65" s="298">
        <f t="shared" si="27"/>
        <v>0</v>
      </c>
      <c r="AS65" s="269"/>
      <c r="AT65" s="290"/>
      <c r="AU65" s="298">
        <v>30</v>
      </c>
      <c r="AV65" s="269"/>
      <c r="AW65" s="270">
        <v>1</v>
      </c>
      <c r="AX65" s="271">
        <f t="shared" si="29"/>
        <v>0</v>
      </c>
      <c r="AY65" s="269"/>
      <c r="AZ65" s="270"/>
      <c r="BA65" s="288">
        <f t="shared" si="30"/>
        <v>0</v>
      </c>
      <c r="BB65" s="273"/>
      <c r="BC65" s="323"/>
      <c r="BD65" s="298">
        <f t="shared" si="31"/>
        <v>0</v>
      </c>
      <c r="BE65" s="273"/>
      <c r="BF65" s="391"/>
      <c r="BG65" s="392" t="s">
        <v>180</v>
      </c>
      <c r="BH65" s="393"/>
      <c r="BI65" s="394"/>
      <c r="BJ65" s="395" t="s">
        <v>174</v>
      </c>
    </row>
    <row r="66" s="3" customFormat="1" ht="25.5" spans="1:86">
      <c r="A66" s="80" t="s">
        <v>181</v>
      </c>
      <c r="B66" s="81"/>
      <c r="C66" s="98" t="s">
        <v>182</v>
      </c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179"/>
      <c r="S66" s="151">
        <v>5</v>
      </c>
      <c r="T66" s="152"/>
      <c r="U66" s="151"/>
      <c r="V66" s="152"/>
      <c r="W66" s="153">
        <f t="shared" si="32"/>
        <v>144</v>
      </c>
      <c r="X66" s="154"/>
      <c r="Y66" s="219">
        <f t="shared" si="33"/>
        <v>90</v>
      </c>
      <c r="Z66" s="220"/>
      <c r="AA66" s="221">
        <v>36</v>
      </c>
      <c r="AB66" s="67"/>
      <c r="AC66" s="67">
        <v>18</v>
      </c>
      <c r="AD66" s="67"/>
      <c r="AE66" s="67">
        <v>36</v>
      </c>
      <c r="AF66" s="67"/>
      <c r="AG66" s="67"/>
      <c r="AH66" s="272"/>
      <c r="AI66" s="268">
        <f t="shared" si="34"/>
        <v>0</v>
      </c>
      <c r="AJ66" s="273"/>
      <c r="AK66" s="274"/>
      <c r="AL66" s="275">
        <f t="shared" si="35"/>
        <v>0</v>
      </c>
      <c r="AM66" s="273"/>
      <c r="AN66" s="274"/>
      <c r="AO66" s="288">
        <f t="shared" si="26"/>
        <v>0</v>
      </c>
      <c r="AP66" s="269"/>
      <c r="AQ66" s="289"/>
      <c r="AR66" s="298">
        <f t="shared" si="27"/>
        <v>0</v>
      </c>
      <c r="AS66" s="269"/>
      <c r="AT66" s="290"/>
      <c r="AU66" s="298">
        <f t="shared" si="28"/>
        <v>144</v>
      </c>
      <c r="AV66" s="269">
        <v>90</v>
      </c>
      <c r="AW66" s="270">
        <v>4</v>
      </c>
      <c r="AX66" s="271">
        <f t="shared" si="29"/>
        <v>0</v>
      </c>
      <c r="AY66" s="269"/>
      <c r="AZ66" s="270"/>
      <c r="BA66" s="288">
        <f t="shared" si="30"/>
        <v>0</v>
      </c>
      <c r="BB66" s="273"/>
      <c r="BC66" s="323"/>
      <c r="BD66" s="298">
        <f t="shared" si="31"/>
        <v>0</v>
      </c>
      <c r="BE66" s="273"/>
      <c r="BF66" s="391"/>
      <c r="BG66" s="392" t="s">
        <v>183</v>
      </c>
      <c r="BH66" s="393"/>
      <c r="BI66" s="394"/>
      <c r="BJ66" s="395" t="s">
        <v>170</v>
      </c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</row>
    <row r="67" s="3" customFormat="1" ht="50.1" customHeight="1" spans="1:86">
      <c r="A67" s="80" t="s">
        <v>184</v>
      </c>
      <c r="B67" s="81"/>
      <c r="C67" s="82" t="s">
        <v>185</v>
      </c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175"/>
      <c r="S67" s="151"/>
      <c r="T67" s="152"/>
      <c r="U67" s="151"/>
      <c r="V67" s="152"/>
      <c r="W67" s="153">
        <f t="shared" si="32"/>
        <v>40</v>
      </c>
      <c r="X67" s="154"/>
      <c r="Y67" s="219">
        <f t="shared" si="33"/>
        <v>0</v>
      </c>
      <c r="Z67" s="220"/>
      <c r="AA67" s="221"/>
      <c r="AB67" s="67"/>
      <c r="AC67" s="67"/>
      <c r="AD67" s="67"/>
      <c r="AE67" s="67"/>
      <c r="AF67" s="67"/>
      <c r="AG67" s="67"/>
      <c r="AH67" s="272"/>
      <c r="AI67" s="268">
        <f t="shared" si="34"/>
        <v>0</v>
      </c>
      <c r="AJ67" s="273"/>
      <c r="AK67" s="274"/>
      <c r="AL67" s="275">
        <f t="shared" si="35"/>
        <v>0</v>
      </c>
      <c r="AM67" s="273"/>
      <c r="AN67" s="274"/>
      <c r="AO67" s="288">
        <f t="shared" si="26"/>
        <v>0</v>
      </c>
      <c r="AP67" s="269"/>
      <c r="AQ67" s="289"/>
      <c r="AR67" s="298">
        <f t="shared" si="27"/>
        <v>0</v>
      </c>
      <c r="AS67" s="269"/>
      <c r="AT67" s="290"/>
      <c r="AU67" s="298">
        <v>40</v>
      </c>
      <c r="AV67" s="269"/>
      <c r="AW67" s="270">
        <v>1</v>
      </c>
      <c r="AX67" s="271">
        <f t="shared" si="29"/>
        <v>0</v>
      </c>
      <c r="AY67" s="269"/>
      <c r="AZ67" s="270"/>
      <c r="BA67" s="288">
        <f t="shared" si="30"/>
        <v>0</v>
      </c>
      <c r="BB67" s="273"/>
      <c r="BC67" s="323"/>
      <c r="BD67" s="298">
        <f t="shared" si="31"/>
        <v>0</v>
      </c>
      <c r="BE67" s="273"/>
      <c r="BF67" s="391"/>
      <c r="BG67" s="392" t="s">
        <v>186</v>
      </c>
      <c r="BH67" s="393"/>
      <c r="BI67" s="394"/>
      <c r="BJ67" s="395" t="s">
        <v>170</v>
      </c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</row>
    <row r="68" s="3" customFormat="1" ht="25.5" spans="1:86">
      <c r="A68" s="80" t="s">
        <v>187</v>
      </c>
      <c r="B68" s="81"/>
      <c r="C68" s="82" t="s">
        <v>188</v>
      </c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175"/>
      <c r="S68" s="151">
        <v>6</v>
      </c>
      <c r="T68" s="152"/>
      <c r="U68" s="151"/>
      <c r="V68" s="152"/>
      <c r="W68" s="153">
        <f t="shared" si="32"/>
        <v>144</v>
      </c>
      <c r="X68" s="154"/>
      <c r="Y68" s="219">
        <f t="shared" si="33"/>
        <v>90</v>
      </c>
      <c r="Z68" s="220"/>
      <c r="AA68" s="221">
        <v>54</v>
      </c>
      <c r="AB68" s="67"/>
      <c r="AC68" s="67"/>
      <c r="AD68" s="67"/>
      <c r="AE68" s="67">
        <v>36</v>
      </c>
      <c r="AF68" s="67"/>
      <c r="AG68" s="67"/>
      <c r="AH68" s="272"/>
      <c r="AI68" s="268">
        <f t="shared" si="34"/>
        <v>0</v>
      </c>
      <c r="AJ68" s="273"/>
      <c r="AK68" s="274"/>
      <c r="AL68" s="275">
        <f t="shared" si="35"/>
        <v>0</v>
      </c>
      <c r="AM68" s="273"/>
      <c r="AN68" s="274"/>
      <c r="AO68" s="288">
        <f t="shared" si="26"/>
        <v>0</v>
      </c>
      <c r="AP68" s="269"/>
      <c r="AQ68" s="289"/>
      <c r="AR68" s="298">
        <f t="shared" si="27"/>
        <v>0</v>
      </c>
      <c r="AS68" s="269"/>
      <c r="AT68" s="290"/>
      <c r="AU68" s="298">
        <f t="shared" si="28"/>
        <v>0</v>
      </c>
      <c r="AV68" s="269"/>
      <c r="AW68" s="270"/>
      <c r="AX68" s="271">
        <f t="shared" si="29"/>
        <v>144</v>
      </c>
      <c r="AY68" s="269">
        <v>90</v>
      </c>
      <c r="AZ68" s="270">
        <v>4</v>
      </c>
      <c r="BA68" s="288">
        <f t="shared" si="30"/>
        <v>0</v>
      </c>
      <c r="BB68" s="273"/>
      <c r="BC68" s="323"/>
      <c r="BD68" s="298">
        <f t="shared" si="31"/>
        <v>0</v>
      </c>
      <c r="BE68" s="273"/>
      <c r="BF68" s="391"/>
      <c r="BG68" s="392" t="s">
        <v>189</v>
      </c>
      <c r="BH68" s="393"/>
      <c r="BI68" s="394"/>
      <c r="BJ68" s="395" t="s">
        <v>190</v>
      </c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</row>
    <row r="69" s="3" customFormat="1" ht="50.1" customHeight="1" spans="1:86">
      <c r="A69" s="80" t="s">
        <v>191</v>
      </c>
      <c r="B69" s="81"/>
      <c r="C69" s="82" t="s">
        <v>192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175"/>
      <c r="S69" s="151"/>
      <c r="T69" s="152"/>
      <c r="U69" s="151"/>
      <c r="V69" s="152"/>
      <c r="W69" s="153">
        <f t="shared" si="32"/>
        <v>40</v>
      </c>
      <c r="X69" s="154"/>
      <c r="Y69" s="219">
        <f t="shared" si="33"/>
        <v>0</v>
      </c>
      <c r="Z69" s="220"/>
      <c r="AA69" s="221"/>
      <c r="AB69" s="67"/>
      <c r="AC69" s="67"/>
      <c r="AD69" s="67"/>
      <c r="AE69" s="67"/>
      <c r="AF69" s="67"/>
      <c r="AG69" s="67"/>
      <c r="AH69" s="272"/>
      <c r="AI69" s="268">
        <f t="shared" si="34"/>
        <v>0</v>
      </c>
      <c r="AJ69" s="273"/>
      <c r="AK69" s="274"/>
      <c r="AL69" s="275">
        <f t="shared" si="35"/>
        <v>0</v>
      </c>
      <c r="AM69" s="273"/>
      <c r="AN69" s="274"/>
      <c r="AO69" s="288">
        <f t="shared" si="26"/>
        <v>0</v>
      </c>
      <c r="AP69" s="269"/>
      <c r="AQ69" s="289"/>
      <c r="AR69" s="298">
        <f t="shared" si="27"/>
        <v>0</v>
      </c>
      <c r="AS69" s="269"/>
      <c r="AT69" s="290"/>
      <c r="AU69" s="298">
        <f t="shared" si="28"/>
        <v>0</v>
      </c>
      <c r="AV69" s="269"/>
      <c r="AW69" s="270"/>
      <c r="AX69" s="271">
        <v>40</v>
      </c>
      <c r="AY69" s="269"/>
      <c r="AZ69" s="270">
        <v>1</v>
      </c>
      <c r="BA69" s="288">
        <f t="shared" si="30"/>
        <v>0</v>
      </c>
      <c r="BB69" s="273"/>
      <c r="BC69" s="323"/>
      <c r="BD69" s="298">
        <f t="shared" si="31"/>
        <v>0</v>
      </c>
      <c r="BE69" s="273"/>
      <c r="BF69" s="391"/>
      <c r="BG69" s="392" t="s">
        <v>193</v>
      </c>
      <c r="BH69" s="393"/>
      <c r="BI69" s="394"/>
      <c r="BJ69" s="395" t="s">
        <v>190</v>
      </c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</row>
    <row r="70" s="3" customFormat="1" ht="26.25" spans="1:86">
      <c r="A70" s="419" t="s">
        <v>194</v>
      </c>
      <c r="B70" s="420"/>
      <c r="C70" s="421" t="s">
        <v>195</v>
      </c>
      <c r="D70" s="422"/>
      <c r="E70" s="422"/>
      <c r="F70" s="422"/>
      <c r="G70" s="422"/>
      <c r="H70" s="422"/>
      <c r="I70" s="422"/>
      <c r="J70" s="422"/>
      <c r="K70" s="422"/>
      <c r="L70" s="422"/>
      <c r="M70" s="422"/>
      <c r="N70" s="422"/>
      <c r="O70" s="422"/>
      <c r="P70" s="422"/>
      <c r="Q70" s="422"/>
      <c r="R70" s="447"/>
      <c r="S70" s="151"/>
      <c r="T70" s="152"/>
      <c r="U70" s="151"/>
      <c r="V70" s="152"/>
      <c r="W70" s="448">
        <f t="shared" si="32"/>
        <v>0</v>
      </c>
      <c r="X70" s="449"/>
      <c r="Y70" s="474">
        <f t="shared" si="33"/>
        <v>0</v>
      </c>
      <c r="Z70" s="475"/>
      <c r="AA70" s="476"/>
      <c r="AB70" s="221"/>
      <c r="AC70" s="130"/>
      <c r="AD70" s="221"/>
      <c r="AE70" s="130"/>
      <c r="AF70" s="221"/>
      <c r="AG70" s="130"/>
      <c r="AH70" s="190"/>
      <c r="AI70" s="268">
        <f t="shared" si="34"/>
        <v>0</v>
      </c>
      <c r="AJ70" s="273"/>
      <c r="AK70" s="274"/>
      <c r="AL70" s="275">
        <f t="shared" si="35"/>
        <v>0</v>
      </c>
      <c r="AM70" s="273"/>
      <c r="AN70" s="274"/>
      <c r="AO70" s="288">
        <f t="shared" si="26"/>
        <v>0</v>
      </c>
      <c r="AP70" s="269"/>
      <c r="AQ70" s="289"/>
      <c r="AR70" s="298">
        <f t="shared" si="27"/>
        <v>0</v>
      </c>
      <c r="AS70" s="269"/>
      <c r="AT70" s="290"/>
      <c r="AU70" s="298">
        <f t="shared" si="28"/>
        <v>0</v>
      </c>
      <c r="AV70" s="269"/>
      <c r="AW70" s="270"/>
      <c r="AX70" s="271">
        <f t="shared" si="29"/>
        <v>0</v>
      </c>
      <c r="AY70" s="269"/>
      <c r="AZ70" s="270"/>
      <c r="BA70" s="288">
        <f t="shared" si="30"/>
        <v>0</v>
      </c>
      <c r="BB70" s="273"/>
      <c r="BC70" s="323"/>
      <c r="BD70" s="298">
        <f t="shared" si="31"/>
        <v>0</v>
      </c>
      <c r="BE70" s="273"/>
      <c r="BF70" s="391"/>
      <c r="BG70" s="528"/>
      <c r="BH70" s="529"/>
      <c r="BI70" s="530"/>
      <c r="BJ70" s="395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</row>
    <row r="71" s="3" customFormat="1" ht="47.25" customHeight="1" spans="1:86">
      <c r="A71" s="423" t="s">
        <v>196</v>
      </c>
      <c r="B71" s="424"/>
      <c r="C71" s="98" t="s">
        <v>197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179"/>
      <c r="S71" s="151"/>
      <c r="T71" s="152"/>
      <c r="U71" s="151">
        <v>4</v>
      </c>
      <c r="V71" s="152"/>
      <c r="W71" s="448">
        <f t="shared" si="32"/>
        <v>108</v>
      </c>
      <c r="X71" s="449"/>
      <c r="Y71" s="474">
        <f t="shared" si="33"/>
        <v>54</v>
      </c>
      <c r="Z71" s="475"/>
      <c r="AA71" s="476">
        <v>18</v>
      </c>
      <c r="AB71" s="221"/>
      <c r="AC71" s="130">
        <v>18</v>
      </c>
      <c r="AD71" s="221"/>
      <c r="AE71" s="130">
        <v>18</v>
      </c>
      <c r="AF71" s="221"/>
      <c r="AG71" s="130"/>
      <c r="AH71" s="190"/>
      <c r="AI71" s="268">
        <f t="shared" si="34"/>
        <v>0</v>
      </c>
      <c r="AJ71" s="273"/>
      <c r="AK71" s="274"/>
      <c r="AL71" s="275">
        <f t="shared" si="35"/>
        <v>0</v>
      </c>
      <c r="AM71" s="273"/>
      <c r="AN71" s="274"/>
      <c r="AO71" s="288">
        <f t="shared" si="26"/>
        <v>0</v>
      </c>
      <c r="AP71" s="269"/>
      <c r="AQ71" s="289"/>
      <c r="AR71" s="298">
        <f t="shared" si="27"/>
        <v>108</v>
      </c>
      <c r="AS71" s="269">
        <f>Y71</f>
        <v>54</v>
      </c>
      <c r="AT71" s="290">
        <v>3</v>
      </c>
      <c r="AU71" s="298">
        <f t="shared" si="28"/>
        <v>0</v>
      </c>
      <c r="AV71" s="269"/>
      <c r="AW71" s="270"/>
      <c r="AX71" s="271">
        <f t="shared" si="29"/>
        <v>0</v>
      </c>
      <c r="AY71" s="269"/>
      <c r="AZ71" s="270"/>
      <c r="BA71" s="288">
        <f t="shared" si="30"/>
        <v>0</v>
      </c>
      <c r="BB71" s="273"/>
      <c r="BC71" s="323"/>
      <c r="BD71" s="298">
        <f t="shared" si="31"/>
        <v>0</v>
      </c>
      <c r="BE71" s="273"/>
      <c r="BF71" s="391"/>
      <c r="BG71" s="528" t="s">
        <v>198</v>
      </c>
      <c r="BH71" s="529"/>
      <c r="BI71" s="530"/>
      <c r="BJ71" s="395" t="s">
        <v>170</v>
      </c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</row>
    <row r="72" s="1" customFormat="1" ht="25.5" customHeight="1" spans="1:62">
      <c r="A72" s="423" t="s">
        <v>199</v>
      </c>
      <c r="B72" s="424"/>
      <c r="C72" s="425" t="s">
        <v>200</v>
      </c>
      <c r="D72" s="426"/>
      <c r="E72" s="426"/>
      <c r="F72" s="426"/>
      <c r="G72" s="426"/>
      <c r="H72" s="426"/>
      <c r="I72" s="426"/>
      <c r="J72" s="426"/>
      <c r="K72" s="426"/>
      <c r="L72" s="426"/>
      <c r="M72" s="426"/>
      <c r="N72" s="426"/>
      <c r="O72" s="426"/>
      <c r="P72" s="426"/>
      <c r="Q72" s="426"/>
      <c r="R72" s="450"/>
      <c r="S72" s="151"/>
      <c r="T72" s="152"/>
      <c r="U72" s="151">
        <v>5</v>
      </c>
      <c r="V72" s="152"/>
      <c r="W72" s="448">
        <f t="shared" si="32"/>
        <v>108</v>
      </c>
      <c r="X72" s="449"/>
      <c r="Y72" s="474">
        <f t="shared" si="33"/>
        <v>36</v>
      </c>
      <c r="Z72" s="475"/>
      <c r="AA72" s="476">
        <v>18</v>
      </c>
      <c r="AB72" s="221"/>
      <c r="AC72" s="130">
        <v>18</v>
      </c>
      <c r="AD72" s="221"/>
      <c r="AE72" s="130"/>
      <c r="AF72" s="221"/>
      <c r="AG72" s="130"/>
      <c r="AH72" s="190"/>
      <c r="AI72" s="268">
        <f t="shared" si="34"/>
        <v>0</v>
      </c>
      <c r="AJ72" s="273"/>
      <c r="AK72" s="274"/>
      <c r="AL72" s="275">
        <f t="shared" si="35"/>
        <v>0</v>
      </c>
      <c r="AM72" s="273"/>
      <c r="AN72" s="274"/>
      <c r="AO72" s="288">
        <f t="shared" si="26"/>
        <v>0</v>
      </c>
      <c r="AP72" s="269"/>
      <c r="AQ72" s="289"/>
      <c r="AR72" s="298">
        <f t="shared" si="27"/>
        <v>0</v>
      </c>
      <c r="AS72" s="269"/>
      <c r="AT72" s="290"/>
      <c r="AU72" s="298">
        <f t="shared" si="28"/>
        <v>108</v>
      </c>
      <c r="AV72" s="269">
        <v>36</v>
      </c>
      <c r="AW72" s="270">
        <v>3</v>
      </c>
      <c r="AX72" s="271">
        <f t="shared" si="29"/>
        <v>0</v>
      </c>
      <c r="AY72" s="269"/>
      <c r="AZ72" s="270"/>
      <c r="BA72" s="288">
        <f t="shared" si="30"/>
        <v>0</v>
      </c>
      <c r="BB72" s="273"/>
      <c r="BC72" s="323"/>
      <c r="BD72" s="298">
        <f t="shared" si="31"/>
        <v>0</v>
      </c>
      <c r="BE72" s="273"/>
      <c r="BF72" s="391"/>
      <c r="BG72" s="528" t="s">
        <v>201</v>
      </c>
      <c r="BH72" s="529"/>
      <c r="BI72" s="530"/>
      <c r="BJ72" s="395" t="s">
        <v>170</v>
      </c>
    </row>
    <row r="73" s="1" customFormat="1" ht="25.5" customHeight="1" spans="1:62">
      <c r="A73" s="423" t="s">
        <v>202</v>
      </c>
      <c r="B73" s="424"/>
      <c r="C73" s="98" t="s">
        <v>203</v>
      </c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179"/>
      <c r="S73" s="151"/>
      <c r="T73" s="152"/>
      <c r="U73" s="151">
        <v>5</v>
      </c>
      <c r="V73" s="152"/>
      <c r="W73" s="448">
        <f t="shared" si="32"/>
        <v>108</v>
      </c>
      <c r="X73" s="449"/>
      <c r="Y73" s="474">
        <f t="shared" si="33"/>
        <v>36</v>
      </c>
      <c r="Z73" s="475"/>
      <c r="AA73" s="476">
        <v>18</v>
      </c>
      <c r="AB73" s="221"/>
      <c r="AC73" s="130">
        <v>18</v>
      </c>
      <c r="AD73" s="221"/>
      <c r="AE73" s="130"/>
      <c r="AF73" s="221"/>
      <c r="AG73" s="130"/>
      <c r="AH73" s="190"/>
      <c r="AI73" s="268">
        <f t="shared" si="34"/>
        <v>0</v>
      </c>
      <c r="AJ73" s="273"/>
      <c r="AK73" s="274"/>
      <c r="AL73" s="275">
        <f t="shared" si="35"/>
        <v>0</v>
      </c>
      <c r="AM73" s="273"/>
      <c r="AN73" s="274"/>
      <c r="AO73" s="288">
        <f t="shared" si="26"/>
        <v>0</v>
      </c>
      <c r="AP73" s="269"/>
      <c r="AQ73" s="289"/>
      <c r="AR73" s="298">
        <f t="shared" si="27"/>
        <v>0</v>
      </c>
      <c r="AS73" s="269"/>
      <c r="AT73" s="290"/>
      <c r="AU73" s="298">
        <f t="shared" si="28"/>
        <v>108</v>
      </c>
      <c r="AV73" s="269">
        <v>36</v>
      </c>
      <c r="AW73" s="270">
        <v>3</v>
      </c>
      <c r="AX73" s="271">
        <f t="shared" si="29"/>
        <v>0</v>
      </c>
      <c r="AY73" s="269"/>
      <c r="AZ73" s="270"/>
      <c r="BA73" s="288">
        <f t="shared" si="30"/>
        <v>0</v>
      </c>
      <c r="BB73" s="273"/>
      <c r="BC73" s="323"/>
      <c r="BD73" s="298">
        <f t="shared" si="31"/>
        <v>0</v>
      </c>
      <c r="BE73" s="273"/>
      <c r="BF73" s="391"/>
      <c r="BG73" s="528" t="s">
        <v>204</v>
      </c>
      <c r="BH73" s="529"/>
      <c r="BI73" s="530"/>
      <c r="BJ73" s="395" t="s">
        <v>190</v>
      </c>
    </row>
    <row r="74" s="1" customFormat="1" ht="50.1" customHeight="1" spans="1:62">
      <c r="A74" s="423" t="s">
        <v>205</v>
      </c>
      <c r="B74" s="424"/>
      <c r="C74" s="427" t="s">
        <v>206</v>
      </c>
      <c r="D74" s="428"/>
      <c r="E74" s="428"/>
      <c r="F74" s="428"/>
      <c r="G74" s="428"/>
      <c r="H74" s="428"/>
      <c r="I74" s="428"/>
      <c r="J74" s="428"/>
      <c r="K74" s="428"/>
      <c r="L74" s="428"/>
      <c r="M74" s="428"/>
      <c r="N74" s="428"/>
      <c r="O74" s="428"/>
      <c r="P74" s="428"/>
      <c r="Q74" s="428"/>
      <c r="R74" s="451"/>
      <c r="S74" s="151">
        <v>5</v>
      </c>
      <c r="T74" s="152"/>
      <c r="U74" s="151"/>
      <c r="V74" s="152"/>
      <c r="W74" s="153">
        <f t="shared" si="32"/>
        <v>108</v>
      </c>
      <c r="X74" s="154"/>
      <c r="Y74" s="219">
        <f t="shared" si="33"/>
        <v>72</v>
      </c>
      <c r="Z74" s="220"/>
      <c r="AA74" s="221">
        <v>36</v>
      </c>
      <c r="AB74" s="67"/>
      <c r="AC74" s="67">
        <v>18</v>
      </c>
      <c r="AD74" s="67"/>
      <c r="AE74" s="67">
        <v>18</v>
      </c>
      <c r="AF74" s="67"/>
      <c r="AG74" s="67"/>
      <c r="AH74" s="272"/>
      <c r="AI74" s="268">
        <f t="shared" si="34"/>
        <v>0</v>
      </c>
      <c r="AJ74" s="273"/>
      <c r="AK74" s="274"/>
      <c r="AL74" s="275">
        <f t="shared" si="35"/>
        <v>0</v>
      </c>
      <c r="AM74" s="273"/>
      <c r="AN74" s="274"/>
      <c r="AO74" s="288">
        <f t="shared" si="26"/>
        <v>0</v>
      </c>
      <c r="AP74" s="269"/>
      <c r="AQ74" s="289"/>
      <c r="AR74" s="298">
        <f t="shared" si="27"/>
        <v>0</v>
      </c>
      <c r="AS74" s="269"/>
      <c r="AT74" s="290"/>
      <c r="AU74" s="298">
        <f t="shared" si="28"/>
        <v>108</v>
      </c>
      <c r="AV74" s="269">
        <v>72</v>
      </c>
      <c r="AW74" s="270">
        <v>3</v>
      </c>
      <c r="AX74" s="271">
        <f t="shared" si="29"/>
        <v>0</v>
      </c>
      <c r="AY74" s="269"/>
      <c r="AZ74" s="270"/>
      <c r="BA74" s="288">
        <f t="shared" si="30"/>
        <v>0</v>
      </c>
      <c r="BB74" s="273"/>
      <c r="BC74" s="323"/>
      <c r="BD74" s="298">
        <f t="shared" si="31"/>
        <v>0</v>
      </c>
      <c r="BE74" s="273"/>
      <c r="BF74" s="391"/>
      <c r="BG74" s="528" t="s">
        <v>207</v>
      </c>
      <c r="BH74" s="529"/>
      <c r="BI74" s="530"/>
      <c r="BJ74" s="395" t="s">
        <v>208</v>
      </c>
    </row>
    <row r="75" s="3" customFormat="1" ht="25.5" customHeight="1" spans="1:86">
      <c r="A75" s="423" t="s">
        <v>209</v>
      </c>
      <c r="B75" s="424"/>
      <c r="C75" s="98" t="s">
        <v>210</v>
      </c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179"/>
      <c r="S75" s="151">
        <v>6</v>
      </c>
      <c r="T75" s="152"/>
      <c r="U75" s="151"/>
      <c r="V75" s="152"/>
      <c r="W75" s="448">
        <f t="shared" si="32"/>
        <v>108</v>
      </c>
      <c r="X75" s="449"/>
      <c r="Y75" s="474">
        <f t="shared" si="33"/>
        <v>54</v>
      </c>
      <c r="Z75" s="475"/>
      <c r="AA75" s="476">
        <v>36</v>
      </c>
      <c r="AB75" s="221"/>
      <c r="AC75" s="130">
        <v>18</v>
      </c>
      <c r="AD75" s="221"/>
      <c r="AE75" s="130"/>
      <c r="AF75" s="221"/>
      <c r="AG75" s="130"/>
      <c r="AH75" s="190"/>
      <c r="AI75" s="268">
        <f t="shared" si="34"/>
        <v>0</v>
      </c>
      <c r="AJ75" s="273"/>
      <c r="AK75" s="274"/>
      <c r="AL75" s="275">
        <f t="shared" si="35"/>
        <v>0</v>
      </c>
      <c r="AM75" s="273"/>
      <c r="AN75" s="274"/>
      <c r="AO75" s="288">
        <f t="shared" si="26"/>
        <v>0</v>
      </c>
      <c r="AP75" s="269"/>
      <c r="AQ75" s="289"/>
      <c r="AR75" s="298">
        <f t="shared" si="27"/>
        <v>0</v>
      </c>
      <c r="AS75" s="269"/>
      <c r="AT75" s="290"/>
      <c r="AU75" s="298">
        <f t="shared" si="28"/>
        <v>0</v>
      </c>
      <c r="AV75" s="269"/>
      <c r="AW75" s="270"/>
      <c r="AX75" s="271">
        <f t="shared" si="29"/>
        <v>108</v>
      </c>
      <c r="AY75" s="269">
        <f>Y75</f>
        <v>54</v>
      </c>
      <c r="AZ75" s="270">
        <v>3</v>
      </c>
      <c r="BA75" s="288">
        <f t="shared" si="30"/>
        <v>0</v>
      </c>
      <c r="BB75" s="273"/>
      <c r="BC75" s="323"/>
      <c r="BD75" s="298">
        <f t="shared" si="31"/>
        <v>0</v>
      </c>
      <c r="BE75" s="273"/>
      <c r="BF75" s="391"/>
      <c r="BG75" s="528" t="s">
        <v>211</v>
      </c>
      <c r="BH75" s="529"/>
      <c r="BI75" s="530"/>
      <c r="BJ75" s="395" t="s">
        <v>170</v>
      </c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</row>
    <row r="76" s="1" customFormat="1" ht="25.5" customHeight="1" spans="1:62">
      <c r="A76" s="423" t="s">
        <v>212</v>
      </c>
      <c r="B76" s="424"/>
      <c r="C76" s="82" t="s">
        <v>213</v>
      </c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175"/>
      <c r="S76" s="151"/>
      <c r="T76" s="152"/>
      <c r="U76" s="151">
        <v>6</v>
      </c>
      <c r="V76" s="152"/>
      <c r="W76" s="153">
        <f t="shared" si="32"/>
        <v>108</v>
      </c>
      <c r="X76" s="154"/>
      <c r="Y76" s="219">
        <f t="shared" si="33"/>
        <v>72</v>
      </c>
      <c r="Z76" s="220"/>
      <c r="AA76" s="221">
        <v>36</v>
      </c>
      <c r="AB76" s="67"/>
      <c r="AC76" s="67">
        <v>18</v>
      </c>
      <c r="AD76" s="67"/>
      <c r="AE76" s="67">
        <v>18</v>
      </c>
      <c r="AF76" s="67"/>
      <c r="AG76" s="67"/>
      <c r="AH76" s="272"/>
      <c r="AI76" s="268">
        <f t="shared" si="34"/>
        <v>0</v>
      </c>
      <c r="AJ76" s="273"/>
      <c r="AK76" s="274"/>
      <c r="AL76" s="275">
        <f t="shared" si="35"/>
        <v>0</v>
      </c>
      <c r="AM76" s="273"/>
      <c r="AN76" s="274"/>
      <c r="AO76" s="288">
        <f t="shared" si="26"/>
        <v>0</v>
      </c>
      <c r="AP76" s="269"/>
      <c r="AQ76" s="289"/>
      <c r="AR76" s="298">
        <f t="shared" si="27"/>
        <v>0</v>
      </c>
      <c r="AS76" s="269"/>
      <c r="AT76" s="290"/>
      <c r="AU76" s="298">
        <f t="shared" si="28"/>
        <v>0</v>
      </c>
      <c r="AV76" s="269"/>
      <c r="AW76" s="270"/>
      <c r="AX76" s="271">
        <f t="shared" si="29"/>
        <v>108</v>
      </c>
      <c r="AY76" s="269">
        <v>72</v>
      </c>
      <c r="AZ76" s="270">
        <v>3</v>
      </c>
      <c r="BA76" s="288">
        <f t="shared" si="30"/>
        <v>0</v>
      </c>
      <c r="BB76" s="273"/>
      <c r="BC76" s="323"/>
      <c r="BD76" s="298">
        <f t="shared" si="31"/>
        <v>0</v>
      </c>
      <c r="BE76" s="294"/>
      <c r="BF76" s="410"/>
      <c r="BG76" s="528" t="s">
        <v>214</v>
      </c>
      <c r="BH76" s="529"/>
      <c r="BI76" s="530"/>
      <c r="BJ76" s="395" t="s">
        <v>170</v>
      </c>
    </row>
    <row r="77" s="1" customFormat="1" ht="50.1" customHeight="1" spans="1:62">
      <c r="A77" s="423" t="s">
        <v>215</v>
      </c>
      <c r="B77" s="424"/>
      <c r="C77" s="82" t="s">
        <v>216</v>
      </c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175"/>
      <c r="S77" s="151">
        <v>7</v>
      </c>
      <c r="T77" s="152"/>
      <c r="U77" s="151"/>
      <c r="V77" s="152"/>
      <c r="W77" s="153">
        <f t="shared" si="32"/>
        <v>136</v>
      </c>
      <c r="X77" s="154"/>
      <c r="Y77" s="219">
        <f t="shared" si="33"/>
        <v>90</v>
      </c>
      <c r="Z77" s="220"/>
      <c r="AA77" s="221">
        <v>54</v>
      </c>
      <c r="AB77" s="67"/>
      <c r="AC77" s="67">
        <v>18</v>
      </c>
      <c r="AD77" s="67"/>
      <c r="AE77" s="67">
        <v>18</v>
      </c>
      <c r="AF77" s="67"/>
      <c r="AG77" s="67"/>
      <c r="AH77" s="272"/>
      <c r="AI77" s="268">
        <f t="shared" si="34"/>
        <v>0</v>
      </c>
      <c r="AJ77" s="273"/>
      <c r="AK77" s="274"/>
      <c r="AL77" s="275">
        <f t="shared" si="35"/>
        <v>0</v>
      </c>
      <c r="AM77" s="273"/>
      <c r="AN77" s="274"/>
      <c r="AO77" s="288">
        <f t="shared" si="26"/>
        <v>0</v>
      </c>
      <c r="AP77" s="269"/>
      <c r="AQ77" s="289"/>
      <c r="AR77" s="298">
        <f t="shared" si="27"/>
        <v>0</v>
      </c>
      <c r="AS77" s="269"/>
      <c r="AT77" s="290"/>
      <c r="AU77" s="298">
        <f t="shared" si="28"/>
        <v>0</v>
      </c>
      <c r="AV77" s="269"/>
      <c r="AW77" s="270"/>
      <c r="AX77" s="271">
        <f t="shared" si="29"/>
        <v>0</v>
      </c>
      <c r="AY77" s="269"/>
      <c r="AZ77" s="270"/>
      <c r="BA77" s="288">
        <f>BC77*34</f>
        <v>136</v>
      </c>
      <c r="BB77" s="273">
        <f>Y77</f>
        <v>90</v>
      </c>
      <c r="BC77" s="323">
        <v>4</v>
      </c>
      <c r="BD77" s="298">
        <f t="shared" si="31"/>
        <v>0</v>
      </c>
      <c r="BE77" s="273"/>
      <c r="BF77" s="391"/>
      <c r="BG77" s="528" t="s">
        <v>217</v>
      </c>
      <c r="BH77" s="529"/>
      <c r="BI77" s="530"/>
      <c r="BJ77" s="395" t="s">
        <v>190</v>
      </c>
    </row>
    <row r="78" s="1" customFormat="1" ht="50.1" customHeight="1" spans="1:62">
      <c r="A78" s="423" t="s">
        <v>218</v>
      </c>
      <c r="B78" s="424"/>
      <c r="C78" s="82" t="s">
        <v>219</v>
      </c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175"/>
      <c r="S78" s="151"/>
      <c r="T78" s="152"/>
      <c r="U78" s="151">
        <v>7</v>
      </c>
      <c r="V78" s="152"/>
      <c r="W78" s="153">
        <f t="shared" si="32"/>
        <v>102</v>
      </c>
      <c r="X78" s="154"/>
      <c r="Y78" s="219">
        <f t="shared" si="33"/>
        <v>36</v>
      </c>
      <c r="Z78" s="220"/>
      <c r="AA78" s="221">
        <v>18</v>
      </c>
      <c r="AB78" s="67"/>
      <c r="AC78" s="67"/>
      <c r="AD78" s="67"/>
      <c r="AE78" s="67">
        <v>18</v>
      </c>
      <c r="AF78" s="67"/>
      <c r="AG78" s="67"/>
      <c r="AH78" s="272"/>
      <c r="AI78" s="268">
        <f t="shared" si="34"/>
        <v>0</v>
      </c>
      <c r="AJ78" s="273"/>
      <c r="AK78" s="274"/>
      <c r="AL78" s="275">
        <f t="shared" si="35"/>
        <v>0</v>
      </c>
      <c r="AM78" s="273"/>
      <c r="AN78" s="274"/>
      <c r="AO78" s="288">
        <f t="shared" si="26"/>
        <v>0</v>
      </c>
      <c r="AP78" s="269"/>
      <c r="AQ78" s="289"/>
      <c r="AR78" s="298">
        <f t="shared" si="27"/>
        <v>0</v>
      </c>
      <c r="AS78" s="269"/>
      <c r="AT78" s="290"/>
      <c r="AU78" s="298">
        <f t="shared" si="28"/>
        <v>0</v>
      </c>
      <c r="AV78" s="269"/>
      <c r="AW78" s="270"/>
      <c r="AX78" s="271">
        <f t="shared" si="29"/>
        <v>0</v>
      </c>
      <c r="AY78" s="269"/>
      <c r="AZ78" s="270"/>
      <c r="BA78" s="288">
        <f>BC78*34</f>
        <v>102</v>
      </c>
      <c r="BB78" s="273">
        <f>Y78</f>
        <v>36</v>
      </c>
      <c r="BC78" s="323">
        <v>3</v>
      </c>
      <c r="BD78" s="298">
        <f t="shared" si="31"/>
        <v>0</v>
      </c>
      <c r="BE78" s="273"/>
      <c r="BF78" s="391"/>
      <c r="BG78" s="528" t="s">
        <v>220</v>
      </c>
      <c r="BH78" s="529"/>
      <c r="BI78" s="530"/>
      <c r="BJ78" s="395" t="s">
        <v>190</v>
      </c>
    </row>
    <row r="79" s="1" customFormat="1" ht="25.5" customHeight="1" spans="1:62">
      <c r="A79" s="423" t="s">
        <v>221</v>
      </c>
      <c r="B79" s="424"/>
      <c r="C79" s="82" t="s">
        <v>222</v>
      </c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175"/>
      <c r="S79" s="151"/>
      <c r="T79" s="152"/>
      <c r="U79" s="151">
        <v>7</v>
      </c>
      <c r="V79" s="152"/>
      <c r="W79" s="153">
        <f t="shared" si="32"/>
        <v>102</v>
      </c>
      <c r="X79" s="154"/>
      <c r="Y79" s="219">
        <f t="shared" si="33"/>
        <v>36</v>
      </c>
      <c r="Z79" s="220"/>
      <c r="AA79" s="221">
        <v>18</v>
      </c>
      <c r="AB79" s="67"/>
      <c r="AC79" s="67"/>
      <c r="AD79" s="67"/>
      <c r="AE79" s="67">
        <v>18</v>
      </c>
      <c r="AF79" s="67"/>
      <c r="AG79" s="67"/>
      <c r="AH79" s="272"/>
      <c r="AI79" s="268">
        <f t="shared" si="34"/>
        <v>0</v>
      </c>
      <c r="AJ79" s="273"/>
      <c r="AK79" s="274"/>
      <c r="AL79" s="275">
        <f t="shared" si="35"/>
        <v>0</v>
      </c>
      <c r="AM79" s="273"/>
      <c r="AN79" s="274"/>
      <c r="AO79" s="288">
        <f t="shared" si="26"/>
        <v>0</v>
      </c>
      <c r="AP79" s="269"/>
      <c r="AQ79" s="289"/>
      <c r="AR79" s="298">
        <f t="shared" si="27"/>
        <v>0</v>
      </c>
      <c r="AS79" s="269"/>
      <c r="AT79" s="290"/>
      <c r="AU79" s="298">
        <f t="shared" si="28"/>
        <v>0</v>
      </c>
      <c r="AV79" s="269"/>
      <c r="AW79" s="270"/>
      <c r="AX79" s="271">
        <f t="shared" si="29"/>
        <v>0</v>
      </c>
      <c r="AY79" s="269"/>
      <c r="AZ79" s="270"/>
      <c r="BA79" s="288">
        <f>BC79*34</f>
        <v>102</v>
      </c>
      <c r="BB79" s="273">
        <f>Y79</f>
        <v>36</v>
      </c>
      <c r="BC79" s="323">
        <v>3</v>
      </c>
      <c r="BD79" s="298">
        <f t="shared" si="31"/>
        <v>0</v>
      </c>
      <c r="BE79" s="273"/>
      <c r="BF79" s="391"/>
      <c r="BG79" s="528" t="s">
        <v>223</v>
      </c>
      <c r="BH79" s="529"/>
      <c r="BI79" s="530"/>
      <c r="BJ79" s="395" t="s">
        <v>190</v>
      </c>
    </row>
    <row r="80" s="3" customFormat="1" ht="26.25" customHeight="1" spans="1:86">
      <c r="A80" s="84" t="s">
        <v>224</v>
      </c>
      <c r="B80" s="85"/>
      <c r="C80" s="100" t="s">
        <v>225</v>
      </c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84"/>
      <c r="S80" s="151"/>
      <c r="T80" s="152"/>
      <c r="U80" s="151"/>
      <c r="V80" s="152"/>
      <c r="W80" s="153">
        <f t="shared" si="32"/>
        <v>0</v>
      </c>
      <c r="X80" s="154"/>
      <c r="Y80" s="219">
        <f t="shared" si="33"/>
        <v>0</v>
      </c>
      <c r="Z80" s="220"/>
      <c r="AA80" s="221"/>
      <c r="AB80" s="67"/>
      <c r="AC80" s="67"/>
      <c r="AD80" s="67"/>
      <c r="AE80" s="67"/>
      <c r="AF80" s="67"/>
      <c r="AG80" s="67"/>
      <c r="AH80" s="272"/>
      <c r="AI80" s="268">
        <f t="shared" si="34"/>
        <v>0</v>
      </c>
      <c r="AJ80" s="273"/>
      <c r="AK80" s="274"/>
      <c r="AL80" s="275">
        <f t="shared" si="35"/>
        <v>0</v>
      </c>
      <c r="AM80" s="273"/>
      <c r="AN80" s="274"/>
      <c r="AO80" s="288">
        <f t="shared" si="26"/>
        <v>0</v>
      </c>
      <c r="AP80" s="269"/>
      <c r="AQ80" s="289"/>
      <c r="AR80" s="298">
        <f t="shared" si="27"/>
        <v>0</v>
      </c>
      <c r="AS80" s="269"/>
      <c r="AT80" s="290"/>
      <c r="AU80" s="298">
        <f t="shared" si="28"/>
        <v>0</v>
      </c>
      <c r="AV80" s="269"/>
      <c r="AW80" s="270"/>
      <c r="AX80" s="271">
        <f t="shared" si="29"/>
        <v>0</v>
      </c>
      <c r="AY80" s="269"/>
      <c r="AZ80" s="270"/>
      <c r="BA80" s="288">
        <f t="shared" si="30"/>
        <v>0</v>
      </c>
      <c r="BB80" s="273"/>
      <c r="BC80" s="323"/>
      <c r="BD80" s="298">
        <f t="shared" si="31"/>
        <v>0</v>
      </c>
      <c r="BE80" s="273"/>
      <c r="BF80" s="391"/>
      <c r="BG80" s="528" t="s">
        <v>226</v>
      </c>
      <c r="BH80" s="529"/>
      <c r="BI80" s="530"/>
      <c r="BJ80" s="395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</row>
    <row r="81" s="3" customFormat="1" ht="25.5" spans="1:86">
      <c r="A81" s="423" t="s">
        <v>227</v>
      </c>
      <c r="B81" s="424"/>
      <c r="C81" s="98" t="s">
        <v>228</v>
      </c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179"/>
      <c r="S81" s="151"/>
      <c r="T81" s="152"/>
      <c r="U81" s="151">
        <v>6</v>
      </c>
      <c r="V81" s="152"/>
      <c r="W81" s="448">
        <f t="shared" si="32"/>
        <v>108</v>
      </c>
      <c r="X81" s="449"/>
      <c r="Y81" s="474">
        <f t="shared" si="33"/>
        <v>54</v>
      </c>
      <c r="Z81" s="475"/>
      <c r="AA81" s="476">
        <v>18</v>
      </c>
      <c r="AB81" s="221"/>
      <c r="AC81" s="130">
        <v>36</v>
      </c>
      <c r="AD81" s="221"/>
      <c r="AE81" s="130"/>
      <c r="AF81" s="221"/>
      <c r="AG81" s="130"/>
      <c r="AH81" s="190"/>
      <c r="AI81" s="268">
        <f t="shared" si="34"/>
        <v>0</v>
      </c>
      <c r="AJ81" s="273"/>
      <c r="AK81" s="274"/>
      <c r="AL81" s="275">
        <f t="shared" si="35"/>
        <v>0</v>
      </c>
      <c r="AM81" s="273"/>
      <c r="AN81" s="274"/>
      <c r="AO81" s="288">
        <f t="shared" si="26"/>
        <v>0</v>
      </c>
      <c r="AP81" s="269"/>
      <c r="AQ81" s="289"/>
      <c r="AR81" s="298">
        <f t="shared" si="27"/>
        <v>0</v>
      </c>
      <c r="AS81" s="269"/>
      <c r="AT81" s="290"/>
      <c r="AU81" s="298">
        <f t="shared" si="28"/>
        <v>0</v>
      </c>
      <c r="AV81" s="269"/>
      <c r="AW81" s="270"/>
      <c r="AX81" s="271">
        <f t="shared" si="29"/>
        <v>108</v>
      </c>
      <c r="AY81" s="269">
        <v>54</v>
      </c>
      <c r="AZ81" s="270">
        <v>3</v>
      </c>
      <c r="BA81" s="288">
        <f t="shared" si="30"/>
        <v>0</v>
      </c>
      <c r="BB81" s="273"/>
      <c r="BC81" s="323"/>
      <c r="BD81" s="298">
        <f t="shared" si="31"/>
        <v>0</v>
      </c>
      <c r="BE81" s="273"/>
      <c r="BF81" s="391"/>
      <c r="BG81" s="528"/>
      <c r="BH81" s="529"/>
      <c r="BI81" s="530"/>
      <c r="BJ81" s="395" t="s">
        <v>190</v>
      </c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</row>
    <row r="82" s="3" customFormat="1" ht="49.5" customHeight="1" spans="1:86">
      <c r="A82" s="423" t="s">
        <v>229</v>
      </c>
      <c r="B82" s="424"/>
      <c r="C82" s="98" t="s">
        <v>230</v>
      </c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179"/>
      <c r="S82" s="151"/>
      <c r="T82" s="152"/>
      <c r="U82" s="151"/>
      <c r="V82" s="152"/>
      <c r="W82" s="448">
        <f t="shared" si="32"/>
        <v>40</v>
      </c>
      <c r="X82" s="449"/>
      <c r="Y82" s="474">
        <f t="shared" si="33"/>
        <v>0</v>
      </c>
      <c r="Z82" s="475"/>
      <c r="AA82" s="476"/>
      <c r="AB82" s="221"/>
      <c r="AC82" s="130"/>
      <c r="AD82" s="221"/>
      <c r="AE82" s="130"/>
      <c r="AF82" s="221"/>
      <c r="AG82" s="130"/>
      <c r="AH82" s="190"/>
      <c r="AI82" s="268">
        <f t="shared" si="34"/>
        <v>0</v>
      </c>
      <c r="AJ82" s="273"/>
      <c r="AK82" s="274"/>
      <c r="AL82" s="275">
        <f t="shared" si="35"/>
        <v>0</v>
      </c>
      <c r="AM82" s="273"/>
      <c r="AN82" s="274"/>
      <c r="AO82" s="288">
        <f t="shared" si="26"/>
        <v>0</v>
      </c>
      <c r="AP82" s="269"/>
      <c r="AQ82" s="289"/>
      <c r="AR82" s="298">
        <f t="shared" si="27"/>
        <v>0</v>
      </c>
      <c r="AS82" s="269"/>
      <c r="AT82" s="290"/>
      <c r="AU82" s="298">
        <f t="shared" si="28"/>
        <v>0</v>
      </c>
      <c r="AV82" s="269"/>
      <c r="AW82" s="270"/>
      <c r="AX82" s="271">
        <f t="shared" si="29"/>
        <v>0</v>
      </c>
      <c r="AY82" s="269"/>
      <c r="AZ82" s="270"/>
      <c r="BA82" s="288">
        <v>40</v>
      </c>
      <c r="BB82" s="273"/>
      <c r="BC82" s="323">
        <v>1</v>
      </c>
      <c r="BD82" s="298">
        <f t="shared" si="31"/>
        <v>0</v>
      </c>
      <c r="BE82" s="273"/>
      <c r="BF82" s="391"/>
      <c r="BG82" s="392" t="s">
        <v>231</v>
      </c>
      <c r="BH82" s="393"/>
      <c r="BI82" s="394"/>
      <c r="BJ82" s="395" t="s">
        <v>190</v>
      </c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</row>
    <row r="83" s="1" customFormat="1" ht="51" customHeight="1" spans="1:62">
      <c r="A83" s="423" t="s">
        <v>232</v>
      </c>
      <c r="B83" s="424"/>
      <c r="C83" s="98" t="s">
        <v>233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179"/>
      <c r="S83" s="151">
        <v>7</v>
      </c>
      <c r="T83" s="152"/>
      <c r="U83" s="151"/>
      <c r="V83" s="152"/>
      <c r="W83" s="448">
        <f t="shared" si="32"/>
        <v>102</v>
      </c>
      <c r="X83" s="449"/>
      <c r="Y83" s="474">
        <f t="shared" si="33"/>
        <v>72</v>
      </c>
      <c r="Z83" s="475"/>
      <c r="AA83" s="476">
        <v>36</v>
      </c>
      <c r="AB83" s="221"/>
      <c r="AC83" s="130">
        <v>36</v>
      </c>
      <c r="AD83" s="221"/>
      <c r="AE83" s="130"/>
      <c r="AF83" s="221"/>
      <c r="AG83" s="130"/>
      <c r="AH83" s="190"/>
      <c r="AI83" s="268">
        <f t="shared" si="34"/>
        <v>0</v>
      </c>
      <c r="AJ83" s="273"/>
      <c r="AK83" s="274"/>
      <c r="AL83" s="275">
        <f t="shared" si="35"/>
        <v>0</v>
      </c>
      <c r="AM83" s="273"/>
      <c r="AN83" s="274"/>
      <c r="AO83" s="288">
        <f t="shared" si="26"/>
        <v>0</v>
      </c>
      <c r="AP83" s="269"/>
      <c r="AQ83" s="289"/>
      <c r="AR83" s="298">
        <f t="shared" si="27"/>
        <v>0</v>
      </c>
      <c r="AS83" s="269"/>
      <c r="AT83" s="290"/>
      <c r="AU83" s="298">
        <f t="shared" si="28"/>
        <v>0</v>
      </c>
      <c r="AV83" s="269"/>
      <c r="AW83" s="270"/>
      <c r="AX83" s="271">
        <f t="shared" si="29"/>
        <v>0</v>
      </c>
      <c r="AY83" s="269"/>
      <c r="AZ83" s="270"/>
      <c r="BA83" s="288">
        <f t="shared" ref="BA83:BA85" si="36">BC83*34</f>
        <v>102</v>
      </c>
      <c r="BB83" s="273">
        <v>72</v>
      </c>
      <c r="BC83" s="323">
        <v>3</v>
      </c>
      <c r="BD83" s="298">
        <f t="shared" si="31"/>
        <v>0</v>
      </c>
      <c r="BE83" s="273"/>
      <c r="BF83" s="391"/>
      <c r="BG83" s="528"/>
      <c r="BH83" s="529"/>
      <c r="BI83" s="530"/>
      <c r="BJ83" s="395" t="s">
        <v>190</v>
      </c>
    </row>
    <row r="84" s="1" customFormat="1" ht="27" customHeight="1" spans="1:62">
      <c r="A84" s="423" t="s">
        <v>234</v>
      </c>
      <c r="B84" s="424"/>
      <c r="C84" s="98" t="s">
        <v>235</v>
      </c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179"/>
      <c r="S84" s="151">
        <v>7</v>
      </c>
      <c r="T84" s="152"/>
      <c r="U84" s="151"/>
      <c r="V84" s="152"/>
      <c r="W84" s="448">
        <f t="shared" si="32"/>
        <v>102</v>
      </c>
      <c r="X84" s="449"/>
      <c r="Y84" s="474">
        <f t="shared" si="33"/>
        <v>72</v>
      </c>
      <c r="Z84" s="475"/>
      <c r="AA84" s="476">
        <v>36</v>
      </c>
      <c r="AB84" s="221"/>
      <c r="AC84" s="130">
        <v>18</v>
      </c>
      <c r="AD84" s="221"/>
      <c r="AE84" s="130">
        <v>18</v>
      </c>
      <c r="AF84" s="221"/>
      <c r="AG84" s="130"/>
      <c r="AH84" s="190"/>
      <c r="AI84" s="268">
        <f t="shared" si="34"/>
        <v>0</v>
      </c>
      <c r="AJ84" s="273"/>
      <c r="AK84" s="274"/>
      <c r="AL84" s="275">
        <f t="shared" si="35"/>
        <v>0</v>
      </c>
      <c r="AM84" s="273"/>
      <c r="AN84" s="274"/>
      <c r="AO84" s="288">
        <f t="shared" si="26"/>
        <v>0</v>
      </c>
      <c r="AP84" s="269"/>
      <c r="AQ84" s="289"/>
      <c r="AR84" s="298">
        <f t="shared" si="27"/>
        <v>0</v>
      </c>
      <c r="AS84" s="269"/>
      <c r="AT84" s="290"/>
      <c r="AU84" s="298">
        <f t="shared" si="28"/>
        <v>0</v>
      </c>
      <c r="AV84" s="269"/>
      <c r="AW84" s="270"/>
      <c r="AX84" s="271">
        <f t="shared" si="29"/>
        <v>0</v>
      </c>
      <c r="AY84" s="269"/>
      <c r="AZ84" s="270"/>
      <c r="BA84" s="288">
        <f t="shared" si="36"/>
        <v>102</v>
      </c>
      <c r="BB84" s="273">
        <v>72</v>
      </c>
      <c r="BC84" s="323">
        <v>3</v>
      </c>
      <c r="BD84" s="298">
        <f t="shared" si="31"/>
        <v>0</v>
      </c>
      <c r="BE84" s="273"/>
      <c r="BF84" s="391"/>
      <c r="BG84" s="528"/>
      <c r="BH84" s="529"/>
      <c r="BI84" s="530"/>
      <c r="BJ84" s="395" t="s">
        <v>208</v>
      </c>
    </row>
    <row r="85" s="1" customFormat="1" ht="25.5" customHeight="1" spans="1:62">
      <c r="A85" s="423" t="s">
        <v>236</v>
      </c>
      <c r="B85" s="424"/>
      <c r="C85" s="98" t="s">
        <v>237</v>
      </c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179"/>
      <c r="S85" s="151"/>
      <c r="T85" s="152"/>
      <c r="U85" s="151">
        <v>7</v>
      </c>
      <c r="V85" s="152"/>
      <c r="W85" s="448">
        <f t="shared" si="32"/>
        <v>102</v>
      </c>
      <c r="X85" s="449"/>
      <c r="Y85" s="474">
        <f t="shared" si="33"/>
        <v>54</v>
      </c>
      <c r="Z85" s="475"/>
      <c r="AA85" s="476"/>
      <c r="AB85" s="221"/>
      <c r="AC85" s="130">
        <v>54</v>
      </c>
      <c r="AD85" s="221"/>
      <c r="AE85" s="130"/>
      <c r="AF85" s="221"/>
      <c r="AG85" s="130"/>
      <c r="AH85" s="190"/>
      <c r="AI85" s="268">
        <f t="shared" si="34"/>
        <v>0</v>
      </c>
      <c r="AJ85" s="273"/>
      <c r="AK85" s="274"/>
      <c r="AL85" s="275">
        <f t="shared" si="35"/>
        <v>0</v>
      </c>
      <c r="AM85" s="273"/>
      <c r="AN85" s="274"/>
      <c r="AO85" s="288">
        <f t="shared" si="26"/>
        <v>0</v>
      </c>
      <c r="AP85" s="269"/>
      <c r="AQ85" s="289"/>
      <c r="AR85" s="298">
        <f t="shared" si="27"/>
        <v>0</v>
      </c>
      <c r="AS85" s="269"/>
      <c r="AT85" s="290"/>
      <c r="AU85" s="298">
        <f t="shared" si="28"/>
        <v>0</v>
      </c>
      <c r="AV85" s="269"/>
      <c r="AW85" s="270"/>
      <c r="AX85" s="271">
        <f t="shared" si="29"/>
        <v>0</v>
      </c>
      <c r="AY85" s="269"/>
      <c r="AZ85" s="270"/>
      <c r="BA85" s="288">
        <f t="shared" si="36"/>
        <v>102</v>
      </c>
      <c r="BB85" s="526">
        <f>Y85</f>
        <v>54</v>
      </c>
      <c r="BC85" s="323">
        <v>3</v>
      </c>
      <c r="BD85" s="298">
        <f t="shared" si="31"/>
        <v>0</v>
      </c>
      <c r="BE85" s="273"/>
      <c r="BF85" s="391"/>
      <c r="BG85" s="528"/>
      <c r="BH85" s="529"/>
      <c r="BI85" s="530"/>
      <c r="BJ85" s="395" t="s">
        <v>190</v>
      </c>
    </row>
    <row r="86" s="3" customFormat="1" ht="26.25" spans="1:86">
      <c r="A86" s="419" t="s">
        <v>238</v>
      </c>
      <c r="B86" s="420"/>
      <c r="C86" s="421" t="s">
        <v>239</v>
      </c>
      <c r="D86" s="422"/>
      <c r="E86" s="422"/>
      <c r="F86" s="422"/>
      <c r="G86" s="422"/>
      <c r="H86" s="422"/>
      <c r="I86" s="422"/>
      <c r="J86" s="422"/>
      <c r="K86" s="422"/>
      <c r="L86" s="422"/>
      <c r="M86" s="422"/>
      <c r="N86" s="422"/>
      <c r="O86" s="422"/>
      <c r="P86" s="422"/>
      <c r="Q86" s="422"/>
      <c r="R86" s="447"/>
      <c r="S86" s="151"/>
      <c r="T86" s="152"/>
      <c r="U86" s="151"/>
      <c r="V86" s="152"/>
      <c r="W86" s="448">
        <f t="shared" si="32"/>
        <v>0</v>
      </c>
      <c r="X86" s="449"/>
      <c r="Y86" s="474">
        <f t="shared" si="33"/>
        <v>0</v>
      </c>
      <c r="Z86" s="475"/>
      <c r="AA86" s="476"/>
      <c r="AB86" s="221"/>
      <c r="AC86" s="130"/>
      <c r="AD86" s="221"/>
      <c r="AE86" s="130"/>
      <c r="AF86" s="221"/>
      <c r="AG86" s="130"/>
      <c r="AH86" s="190"/>
      <c r="AI86" s="268">
        <f t="shared" si="34"/>
        <v>0</v>
      </c>
      <c r="AJ86" s="273"/>
      <c r="AK86" s="274"/>
      <c r="AL86" s="275">
        <f t="shared" si="35"/>
        <v>0</v>
      </c>
      <c r="AM86" s="273"/>
      <c r="AN86" s="274"/>
      <c r="AO86" s="288">
        <f t="shared" si="26"/>
        <v>0</v>
      </c>
      <c r="AP86" s="269"/>
      <c r="AQ86" s="289"/>
      <c r="AR86" s="298">
        <f t="shared" si="27"/>
        <v>0</v>
      </c>
      <c r="AS86" s="269"/>
      <c r="AT86" s="290"/>
      <c r="AU86" s="298">
        <f t="shared" si="28"/>
        <v>0</v>
      </c>
      <c r="AV86" s="269"/>
      <c r="AW86" s="270"/>
      <c r="AX86" s="271">
        <f t="shared" si="29"/>
        <v>0</v>
      </c>
      <c r="AY86" s="269"/>
      <c r="AZ86" s="270"/>
      <c r="BA86" s="288">
        <f>BC86*36</f>
        <v>0</v>
      </c>
      <c r="BB86" s="273"/>
      <c r="BC86" s="323"/>
      <c r="BD86" s="298">
        <f t="shared" si="31"/>
        <v>0</v>
      </c>
      <c r="BE86" s="273"/>
      <c r="BF86" s="391"/>
      <c r="BG86" s="528"/>
      <c r="BH86" s="529"/>
      <c r="BI86" s="530"/>
      <c r="BJ86" s="395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</row>
    <row r="87" s="1" customFormat="1" ht="25.5" spans="1:62">
      <c r="A87" s="423" t="s">
        <v>240</v>
      </c>
      <c r="B87" s="424"/>
      <c r="C87" s="98" t="s">
        <v>241</v>
      </c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179"/>
      <c r="S87" s="151">
        <v>5</v>
      </c>
      <c r="T87" s="152"/>
      <c r="U87" s="151"/>
      <c r="V87" s="152"/>
      <c r="W87" s="448">
        <f t="shared" si="32"/>
        <v>108</v>
      </c>
      <c r="X87" s="449"/>
      <c r="Y87" s="474">
        <f t="shared" si="33"/>
        <v>72</v>
      </c>
      <c r="Z87" s="475"/>
      <c r="AA87" s="476">
        <v>36</v>
      </c>
      <c r="AB87" s="221"/>
      <c r="AC87" s="130"/>
      <c r="AD87" s="221"/>
      <c r="AE87" s="130">
        <v>36</v>
      </c>
      <c r="AF87" s="221"/>
      <c r="AG87" s="130"/>
      <c r="AH87" s="190"/>
      <c r="AI87" s="268">
        <f t="shared" si="34"/>
        <v>0</v>
      </c>
      <c r="AJ87" s="273"/>
      <c r="AK87" s="274"/>
      <c r="AL87" s="275">
        <f t="shared" si="35"/>
        <v>0</v>
      </c>
      <c r="AM87" s="273"/>
      <c r="AN87" s="274"/>
      <c r="AO87" s="288">
        <f t="shared" si="26"/>
        <v>0</v>
      </c>
      <c r="AP87" s="269"/>
      <c r="AQ87" s="289"/>
      <c r="AR87" s="298">
        <f t="shared" si="27"/>
        <v>0</v>
      </c>
      <c r="AS87" s="269"/>
      <c r="AT87" s="290"/>
      <c r="AU87" s="298">
        <f t="shared" si="28"/>
        <v>108</v>
      </c>
      <c r="AV87" s="269">
        <f>Y87</f>
        <v>72</v>
      </c>
      <c r="AW87" s="270">
        <v>3</v>
      </c>
      <c r="AX87" s="271">
        <f t="shared" si="29"/>
        <v>0</v>
      </c>
      <c r="AY87" s="269"/>
      <c r="AZ87" s="270"/>
      <c r="BA87" s="288">
        <f>BC87*36</f>
        <v>0</v>
      </c>
      <c r="BB87" s="273"/>
      <c r="BC87" s="323"/>
      <c r="BD87" s="298">
        <f t="shared" si="31"/>
        <v>0</v>
      </c>
      <c r="BE87" s="273"/>
      <c r="BF87" s="391"/>
      <c r="BG87" s="528" t="s">
        <v>242</v>
      </c>
      <c r="BH87" s="529"/>
      <c r="BI87" s="530"/>
      <c r="BJ87" s="395" t="s">
        <v>243</v>
      </c>
    </row>
    <row r="88" s="1" customFormat="1" ht="50.1" customHeight="1" spans="1:62">
      <c r="A88" s="423" t="s">
        <v>244</v>
      </c>
      <c r="B88" s="424"/>
      <c r="C88" s="98" t="s">
        <v>245</v>
      </c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179"/>
      <c r="S88" s="151">
        <v>7</v>
      </c>
      <c r="T88" s="152"/>
      <c r="U88" s="151"/>
      <c r="V88" s="152"/>
      <c r="W88" s="448">
        <f t="shared" si="32"/>
        <v>102</v>
      </c>
      <c r="X88" s="449"/>
      <c r="Y88" s="474">
        <f t="shared" si="33"/>
        <v>54</v>
      </c>
      <c r="Z88" s="475"/>
      <c r="AA88" s="476">
        <v>36</v>
      </c>
      <c r="AB88" s="221"/>
      <c r="AC88" s="130"/>
      <c r="AD88" s="221"/>
      <c r="AE88" s="130">
        <v>18</v>
      </c>
      <c r="AF88" s="221"/>
      <c r="AG88" s="130"/>
      <c r="AH88" s="190"/>
      <c r="AI88" s="268">
        <f t="shared" si="34"/>
        <v>0</v>
      </c>
      <c r="AJ88" s="273"/>
      <c r="AK88" s="274"/>
      <c r="AL88" s="275">
        <f t="shared" si="35"/>
        <v>0</v>
      </c>
      <c r="AM88" s="273"/>
      <c r="AN88" s="274"/>
      <c r="AO88" s="288">
        <f t="shared" si="26"/>
        <v>0</v>
      </c>
      <c r="AP88" s="269"/>
      <c r="AQ88" s="289"/>
      <c r="AR88" s="298">
        <f t="shared" si="27"/>
        <v>0</v>
      </c>
      <c r="AS88" s="269"/>
      <c r="AT88" s="290"/>
      <c r="AU88" s="298">
        <f t="shared" si="28"/>
        <v>0</v>
      </c>
      <c r="AV88" s="269"/>
      <c r="AW88" s="270"/>
      <c r="AX88" s="271">
        <f t="shared" si="29"/>
        <v>0</v>
      </c>
      <c r="AY88" s="269"/>
      <c r="AZ88" s="270"/>
      <c r="BA88" s="288">
        <f>BC88*34</f>
        <v>102</v>
      </c>
      <c r="BB88" s="273">
        <f>Y88</f>
        <v>54</v>
      </c>
      <c r="BC88" s="323">
        <v>3</v>
      </c>
      <c r="BD88" s="298">
        <f t="shared" si="31"/>
        <v>0</v>
      </c>
      <c r="BE88" s="273"/>
      <c r="BF88" s="391"/>
      <c r="BG88" s="528" t="s">
        <v>246</v>
      </c>
      <c r="BH88" s="529"/>
      <c r="BI88" s="530"/>
      <c r="BJ88" s="395" t="s">
        <v>243</v>
      </c>
    </row>
    <row r="89" s="1" customFormat="1" ht="73.5" customHeight="1" spans="1:62">
      <c r="A89" s="423" t="s">
        <v>247</v>
      </c>
      <c r="B89" s="424"/>
      <c r="C89" s="98" t="s">
        <v>248</v>
      </c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179"/>
      <c r="S89" s="151"/>
      <c r="T89" s="152"/>
      <c r="U89" s="151"/>
      <c r="V89" s="152"/>
      <c r="W89" s="448">
        <f t="shared" si="32"/>
        <v>30</v>
      </c>
      <c r="X89" s="449"/>
      <c r="Y89" s="474">
        <f t="shared" si="33"/>
        <v>0</v>
      </c>
      <c r="Z89" s="475"/>
      <c r="AA89" s="476"/>
      <c r="AB89" s="221"/>
      <c r="AC89" s="130"/>
      <c r="AD89" s="221"/>
      <c r="AE89" s="130"/>
      <c r="AF89" s="221"/>
      <c r="AG89" s="130"/>
      <c r="AH89" s="190"/>
      <c r="AI89" s="268">
        <f t="shared" si="34"/>
        <v>0</v>
      </c>
      <c r="AJ89" s="273"/>
      <c r="AK89" s="274"/>
      <c r="AL89" s="275">
        <f t="shared" si="35"/>
        <v>0</v>
      </c>
      <c r="AM89" s="273"/>
      <c r="AN89" s="274"/>
      <c r="AO89" s="288">
        <f t="shared" si="26"/>
        <v>0</v>
      </c>
      <c r="AP89" s="269"/>
      <c r="AQ89" s="289"/>
      <c r="AR89" s="298">
        <f t="shared" si="27"/>
        <v>0</v>
      </c>
      <c r="AS89" s="269"/>
      <c r="AT89" s="290"/>
      <c r="AU89" s="298">
        <f t="shared" si="28"/>
        <v>0</v>
      </c>
      <c r="AV89" s="269"/>
      <c r="AW89" s="270"/>
      <c r="AX89" s="271">
        <f t="shared" si="29"/>
        <v>0</v>
      </c>
      <c r="AY89" s="269"/>
      <c r="AZ89" s="270"/>
      <c r="BA89" s="288">
        <v>30</v>
      </c>
      <c r="BB89" s="273"/>
      <c r="BC89" s="323">
        <v>1</v>
      </c>
      <c r="BD89" s="298">
        <f t="shared" si="31"/>
        <v>0</v>
      </c>
      <c r="BE89" s="273"/>
      <c r="BF89" s="391"/>
      <c r="BG89" s="392" t="s">
        <v>249</v>
      </c>
      <c r="BH89" s="393"/>
      <c r="BI89" s="394"/>
      <c r="BJ89" s="395" t="s">
        <v>243</v>
      </c>
    </row>
    <row r="90" s="1" customFormat="1" ht="2.25" customHeight="1" spans="1:61">
      <c r="A90" s="429"/>
      <c r="B90" s="429"/>
      <c r="C90" s="430"/>
      <c r="D90" s="430"/>
      <c r="E90" s="430"/>
      <c r="F90" s="430"/>
      <c r="G90" s="430"/>
      <c r="H90" s="430"/>
      <c r="I90" s="430"/>
      <c r="J90" s="430"/>
      <c r="K90" s="430"/>
      <c r="L90" s="430"/>
      <c r="M90" s="430"/>
      <c r="N90" s="430"/>
      <c r="O90" s="430"/>
      <c r="P90" s="430"/>
      <c r="Q90" s="430"/>
      <c r="R90" s="430"/>
      <c r="S90" s="452"/>
      <c r="T90" s="452"/>
      <c r="U90" s="452"/>
      <c r="V90" s="452"/>
      <c r="W90" s="453"/>
      <c r="X90" s="453"/>
      <c r="Y90" s="477"/>
      <c r="Z90" s="477"/>
      <c r="AA90" s="478"/>
      <c r="AB90" s="478"/>
      <c r="AC90" s="478"/>
      <c r="AD90" s="478"/>
      <c r="AE90" s="478"/>
      <c r="AF90" s="478"/>
      <c r="AG90" s="478"/>
      <c r="AH90" s="478"/>
      <c r="AI90" s="495"/>
      <c r="AJ90" s="496"/>
      <c r="AK90" s="496"/>
      <c r="AL90" s="495"/>
      <c r="AM90" s="496"/>
      <c r="AN90" s="496"/>
      <c r="AO90" s="495"/>
      <c r="AP90" s="496"/>
      <c r="AQ90" s="496"/>
      <c r="AR90" s="495"/>
      <c r="AS90" s="496"/>
      <c r="AT90" s="496"/>
      <c r="AU90" s="495"/>
      <c r="AV90" s="496"/>
      <c r="AW90" s="496"/>
      <c r="AX90" s="495"/>
      <c r="AY90" s="496"/>
      <c r="AZ90" s="496"/>
      <c r="BA90" s="495"/>
      <c r="BB90" s="496"/>
      <c r="BC90" s="496"/>
      <c r="BD90" s="495"/>
      <c r="BE90" s="496"/>
      <c r="BF90" s="496"/>
      <c r="BG90" s="531"/>
      <c r="BH90" s="531"/>
      <c r="BI90" s="531"/>
    </row>
    <row r="91" s="1" customFormat="1" ht="23.4" customHeight="1" spans="1:62">
      <c r="A91" s="60" t="s">
        <v>53</v>
      </c>
      <c r="B91" s="61"/>
      <c r="C91" s="60" t="s">
        <v>54</v>
      </c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124"/>
      <c r="S91" s="125" t="s">
        <v>55</v>
      </c>
      <c r="T91" s="126"/>
      <c r="U91" s="454" t="s">
        <v>250</v>
      </c>
      <c r="V91" s="126"/>
      <c r="W91" s="128" t="s">
        <v>57</v>
      </c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61"/>
      <c r="AI91" s="247" t="s">
        <v>58</v>
      </c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378"/>
      <c r="BG91" s="125" t="s">
        <v>59</v>
      </c>
      <c r="BH91" s="379"/>
      <c r="BI91" s="126"/>
      <c r="BJ91" s="380" t="s">
        <v>60</v>
      </c>
    </row>
    <row r="92" s="1" customFormat="1" ht="22.8" customHeight="1" spans="1:62">
      <c r="A92" s="64"/>
      <c r="B92" s="65"/>
      <c r="C92" s="66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130"/>
      <c r="S92" s="131"/>
      <c r="T92" s="132"/>
      <c r="U92" s="133"/>
      <c r="V92" s="132"/>
      <c r="W92" s="133" t="s">
        <v>61</v>
      </c>
      <c r="X92" s="134"/>
      <c r="Y92" s="203" t="s">
        <v>62</v>
      </c>
      <c r="Z92" s="200"/>
      <c r="AA92" s="183" t="s">
        <v>251</v>
      </c>
      <c r="AB92" s="202"/>
      <c r="AC92" s="202"/>
      <c r="AD92" s="202"/>
      <c r="AE92" s="202"/>
      <c r="AF92" s="202"/>
      <c r="AG92" s="202"/>
      <c r="AH92" s="65"/>
      <c r="AI92" s="64" t="s">
        <v>64</v>
      </c>
      <c r="AJ92" s="202"/>
      <c r="AK92" s="202"/>
      <c r="AL92" s="202"/>
      <c r="AM92" s="202"/>
      <c r="AN92" s="65"/>
      <c r="AO92" s="64" t="s">
        <v>65</v>
      </c>
      <c r="AP92" s="202"/>
      <c r="AQ92" s="202"/>
      <c r="AR92" s="202"/>
      <c r="AS92" s="202"/>
      <c r="AT92" s="182"/>
      <c r="AU92" s="64" t="s">
        <v>66</v>
      </c>
      <c r="AV92" s="202"/>
      <c r="AW92" s="202"/>
      <c r="AX92" s="202"/>
      <c r="AY92" s="202"/>
      <c r="AZ92" s="182"/>
      <c r="BA92" s="183" t="s">
        <v>67</v>
      </c>
      <c r="BB92" s="202"/>
      <c r="BC92" s="202"/>
      <c r="BD92" s="202"/>
      <c r="BE92" s="202"/>
      <c r="BF92" s="182"/>
      <c r="BG92" s="131"/>
      <c r="BH92" s="205"/>
      <c r="BI92" s="132"/>
      <c r="BJ92" s="381"/>
    </row>
    <row r="93" s="1" customFormat="1" ht="21" customHeight="1" spans="1:62">
      <c r="A93" s="64"/>
      <c r="B93" s="65"/>
      <c r="C93" s="66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130"/>
      <c r="S93" s="131"/>
      <c r="T93" s="132"/>
      <c r="U93" s="133"/>
      <c r="V93" s="132"/>
      <c r="W93" s="133"/>
      <c r="X93" s="134"/>
      <c r="Y93" s="203"/>
      <c r="Z93" s="200"/>
      <c r="AA93" s="133" t="s">
        <v>252</v>
      </c>
      <c r="AB93" s="205"/>
      <c r="AC93" s="206" t="s">
        <v>69</v>
      </c>
      <c r="AD93" s="206"/>
      <c r="AE93" s="206" t="s">
        <v>70</v>
      </c>
      <c r="AF93" s="206"/>
      <c r="AG93" s="206" t="s">
        <v>71</v>
      </c>
      <c r="AH93" s="248"/>
      <c r="AI93" s="249" t="s">
        <v>72</v>
      </c>
      <c r="AJ93" s="250"/>
      <c r="AK93" s="251"/>
      <c r="AL93" s="252" t="s">
        <v>73</v>
      </c>
      <c r="AM93" s="250"/>
      <c r="AN93" s="251"/>
      <c r="AO93" s="249" t="s">
        <v>74</v>
      </c>
      <c r="AP93" s="250"/>
      <c r="AQ93" s="306"/>
      <c r="AR93" s="307" t="s">
        <v>75</v>
      </c>
      <c r="AS93" s="250"/>
      <c r="AT93" s="308"/>
      <c r="AU93" s="249" t="s">
        <v>76</v>
      </c>
      <c r="AV93" s="250"/>
      <c r="AW93" s="251"/>
      <c r="AX93" s="252" t="s">
        <v>77</v>
      </c>
      <c r="AY93" s="250"/>
      <c r="AZ93" s="308"/>
      <c r="BA93" s="307" t="s">
        <v>78</v>
      </c>
      <c r="BB93" s="250"/>
      <c r="BC93" s="306"/>
      <c r="BD93" s="307" t="s">
        <v>79</v>
      </c>
      <c r="BE93" s="250"/>
      <c r="BF93" s="308"/>
      <c r="BG93" s="131"/>
      <c r="BH93" s="205"/>
      <c r="BI93" s="132"/>
      <c r="BJ93" s="381"/>
    </row>
    <row r="94" s="1" customFormat="1" ht="21" customHeight="1" spans="1:62">
      <c r="A94" s="64"/>
      <c r="B94" s="65"/>
      <c r="C94" s="66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130"/>
      <c r="S94" s="131"/>
      <c r="T94" s="132"/>
      <c r="U94" s="133"/>
      <c r="V94" s="132"/>
      <c r="W94" s="133"/>
      <c r="X94" s="134"/>
      <c r="Y94" s="203"/>
      <c r="Z94" s="200"/>
      <c r="AA94" s="133"/>
      <c r="AB94" s="205"/>
      <c r="AC94" s="206"/>
      <c r="AD94" s="206"/>
      <c r="AE94" s="206"/>
      <c r="AF94" s="206"/>
      <c r="AG94" s="206"/>
      <c r="AH94" s="248"/>
      <c r="AI94" s="253">
        <v>18</v>
      </c>
      <c r="AJ94" s="254" t="s">
        <v>80</v>
      </c>
      <c r="AK94" s="255"/>
      <c r="AL94" s="256">
        <v>16</v>
      </c>
      <c r="AM94" s="254" t="s">
        <v>80</v>
      </c>
      <c r="AN94" s="255"/>
      <c r="AO94" s="253">
        <v>18</v>
      </c>
      <c r="AP94" s="254" t="s">
        <v>80</v>
      </c>
      <c r="AQ94" s="309"/>
      <c r="AR94" s="310">
        <v>16</v>
      </c>
      <c r="AS94" s="254" t="s">
        <v>80</v>
      </c>
      <c r="AT94" s="311"/>
      <c r="AU94" s="253">
        <v>18</v>
      </c>
      <c r="AV94" s="254" t="s">
        <v>80</v>
      </c>
      <c r="AW94" s="255"/>
      <c r="AX94" s="256">
        <v>16</v>
      </c>
      <c r="AY94" s="254" t="s">
        <v>80</v>
      </c>
      <c r="AZ94" s="311"/>
      <c r="BA94" s="310">
        <v>19</v>
      </c>
      <c r="BB94" s="254" t="s">
        <v>80</v>
      </c>
      <c r="BC94" s="309"/>
      <c r="BD94" s="183"/>
      <c r="BE94" s="250"/>
      <c r="BF94" s="308"/>
      <c r="BG94" s="131"/>
      <c r="BH94" s="205"/>
      <c r="BI94" s="132"/>
      <c r="BJ94" s="381"/>
    </row>
    <row r="95" s="1" customFormat="1" ht="105.75" customHeight="1" spans="1:62">
      <c r="A95" s="431"/>
      <c r="B95" s="432"/>
      <c r="C95" s="70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135"/>
      <c r="S95" s="136"/>
      <c r="T95" s="137"/>
      <c r="U95" s="138"/>
      <c r="V95" s="137"/>
      <c r="W95" s="138"/>
      <c r="X95" s="139"/>
      <c r="Y95" s="207"/>
      <c r="Z95" s="208"/>
      <c r="AA95" s="138"/>
      <c r="AB95" s="209"/>
      <c r="AC95" s="210"/>
      <c r="AD95" s="210"/>
      <c r="AE95" s="210"/>
      <c r="AF95" s="210"/>
      <c r="AG95" s="210"/>
      <c r="AH95" s="257"/>
      <c r="AI95" s="258" t="s">
        <v>61</v>
      </c>
      <c r="AJ95" s="259" t="s">
        <v>62</v>
      </c>
      <c r="AK95" s="260" t="s">
        <v>56</v>
      </c>
      <c r="AL95" s="261" t="s">
        <v>61</v>
      </c>
      <c r="AM95" s="259" t="s">
        <v>62</v>
      </c>
      <c r="AN95" s="260" t="s">
        <v>56</v>
      </c>
      <c r="AO95" s="258" t="s">
        <v>61</v>
      </c>
      <c r="AP95" s="259" t="s">
        <v>62</v>
      </c>
      <c r="AQ95" s="312" t="s">
        <v>56</v>
      </c>
      <c r="AR95" s="313" t="s">
        <v>61</v>
      </c>
      <c r="AS95" s="259" t="s">
        <v>62</v>
      </c>
      <c r="AT95" s="314" t="s">
        <v>56</v>
      </c>
      <c r="AU95" s="258" t="s">
        <v>61</v>
      </c>
      <c r="AV95" s="259" t="s">
        <v>62</v>
      </c>
      <c r="AW95" s="260" t="s">
        <v>56</v>
      </c>
      <c r="AX95" s="261" t="s">
        <v>61</v>
      </c>
      <c r="AY95" s="259" t="s">
        <v>62</v>
      </c>
      <c r="AZ95" s="314" t="s">
        <v>56</v>
      </c>
      <c r="BA95" s="313" t="s">
        <v>61</v>
      </c>
      <c r="BB95" s="259" t="s">
        <v>62</v>
      </c>
      <c r="BC95" s="312" t="s">
        <v>56</v>
      </c>
      <c r="BD95" s="313" t="s">
        <v>61</v>
      </c>
      <c r="BE95" s="259" t="s">
        <v>62</v>
      </c>
      <c r="BF95" s="314" t="s">
        <v>56</v>
      </c>
      <c r="BG95" s="136"/>
      <c r="BH95" s="209"/>
      <c r="BI95" s="137"/>
      <c r="BJ95" s="382"/>
    </row>
    <row r="96" s="1" customFormat="1" ht="27" spans="1:62">
      <c r="A96" s="419" t="s">
        <v>253</v>
      </c>
      <c r="B96" s="420"/>
      <c r="C96" s="421" t="s">
        <v>254</v>
      </c>
      <c r="D96" s="422"/>
      <c r="E96" s="422"/>
      <c r="F96" s="422"/>
      <c r="G96" s="422"/>
      <c r="H96" s="422"/>
      <c r="I96" s="422"/>
      <c r="J96" s="422"/>
      <c r="K96" s="422"/>
      <c r="L96" s="422"/>
      <c r="M96" s="422"/>
      <c r="N96" s="422"/>
      <c r="O96" s="422"/>
      <c r="P96" s="422"/>
      <c r="Q96" s="422"/>
      <c r="R96" s="447"/>
      <c r="S96" s="151"/>
      <c r="T96" s="152"/>
      <c r="U96" s="151"/>
      <c r="V96" s="152"/>
      <c r="W96" s="448">
        <f t="shared" si="32"/>
        <v>0</v>
      </c>
      <c r="X96" s="449"/>
      <c r="Y96" s="474">
        <f t="shared" si="33"/>
        <v>0</v>
      </c>
      <c r="Z96" s="475"/>
      <c r="AA96" s="476"/>
      <c r="AB96" s="221"/>
      <c r="AC96" s="130"/>
      <c r="AD96" s="221"/>
      <c r="AE96" s="130"/>
      <c r="AF96" s="221"/>
      <c r="AG96" s="130"/>
      <c r="AH96" s="190"/>
      <c r="AI96" s="268">
        <f t="shared" si="34"/>
        <v>0</v>
      </c>
      <c r="AJ96" s="273"/>
      <c r="AK96" s="274"/>
      <c r="AL96" s="275">
        <f t="shared" si="35"/>
        <v>0</v>
      </c>
      <c r="AM96" s="273"/>
      <c r="AN96" s="274"/>
      <c r="AO96" s="288">
        <f t="shared" si="26"/>
        <v>0</v>
      </c>
      <c r="AP96" s="269"/>
      <c r="AQ96" s="289"/>
      <c r="AR96" s="298">
        <f t="shared" si="27"/>
        <v>0</v>
      </c>
      <c r="AS96" s="269"/>
      <c r="AT96" s="290"/>
      <c r="AU96" s="298">
        <f t="shared" si="28"/>
        <v>0</v>
      </c>
      <c r="AV96" s="269"/>
      <c r="AW96" s="270"/>
      <c r="AX96" s="271">
        <f t="shared" si="29"/>
        <v>0</v>
      </c>
      <c r="AY96" s="269"/>
      <c r="AZ96" s="270"/>
      <c r="BA96" s="288">
        <f t="shared" si="30"/>
        <v>0</v>
      </c>
      <c r="BB96" s="273"/>
      <c r="BC96" s="323"/>
      <c r="BD96" s="298">
        <f t="shared" si="31"/>
        <v>0</v>
      </c>
      <c r="BE96" s="273"/>
      <c r="BF96" s="391"/>
      <c r="BG96" s="528"/>
      <c r="BH96" s="529"/>
      <c r="BI96" s="530"/>
      <c r="BJ96" s="532"/>
    </row>
    <row r="97" s="1" customFormat="1" ht="42" customHeight="1" spans="1:62">
      <c r="A97" s="423" t="s">
        <v>255</v>
      </c>
      <c r="B97" s="424"/>
      <c r="C97" s="425" t="s">
        <v>256</v>
      </c>
      <c r="D97" s="426"/>
      <c r="E97" s="426"/>
      <c r="F97" s="426"/>
      <c r="G97" s="426"/>
      <c r="H97" s="426"/>
      <c r="I97" s="426"/>
      <c r="J97" s="426"/>
      <c r="K97" s="426"/>
      <c r="L97" s="426"/>
      <c r="M97" s="426"/>
      <c r="N97" s="426"/>
      <c r="O97" s="426"/>
      <c r="P97" s="426"/>
      <c r="Q97" s="426"/>
      <c r="R97" s="450"/>
      <c r="S97" s="151"/>
      <c r="T97" s="152"/>
      <c r="U97" s="151">
        <v>5</v>
      </c>
      <c r="V97" s="152"/>
      <c r="W97" s="448">
        <f t="shared" si="32"/>
        <v>108</v>
      </c>
      <c r="X97" s="449"/>
      <c r="Y97" s="474">
        <f t="shared" si="33"/>
        <v>72</v>
      </c>
      <c r="Z97" s="475"/>
      <c r="AA97" s="476">
        <v>36</v>
      </c>
      <c r="AB97" s="221"/>
      <c r="AC97" s="130">
        <v>18</v>
      </c>
      <c r="AD97" s="221"/>
      <c r="AE97" s="130">
        <v>18</v>
      </c>
      <c r="AF97" s="221"/>
      <c r="AG97" s="130"/>
      <c r="AH97" s="190"/>
      <c r="AI97" s="268">
        <f t="shared" si="34"/>
        <v>0</v>
      </c>
      <c r="AJ97" s="273"/>
      <c r="AK97" s="274"/>
      <c r="AL97" s="275">
        <f t="shared" si="35"/>
        <v>0</v>
      </c>
      <c r="AM97" s="273"/>
      <c r="AN97" s="274"/>
      <c r="AO97" s="288">
        <f t="shared" si="26"/>
        <v>0</v>
      </c>
      <c r="AP97" s="269"/>
      <c r="AQ97" s="289"/>
      <c r="AR97" s="298">
        <f t="shared" si="27"/>
        <v>0</v>
      </c>
      <c r="AS97" s="269"/>
      <c r="AT97" s="290"/>
      <c r="AU97" s="298">
        <f t="shared" si="28"/>
        <v>108</v>
      </c>
      <c r="AV97" s="269">
        <f>Y97</f>
        <v>72</v>
      </c>
      <c r="AW97" s="270">
        <v>3</v>
      </c>
      <c r="AX97" s="271">
        <f t="shared" si="29"/>
        <v>0</v>
      </c>
      <c r="AY97" s="269"/>
      <c r="AZ97" s="270"/>
      <c r="BA97" s="288">
        <f t="shared" si="30"/>
        <v>0</v>
      </c>
      <c r="BB97" s="273"/>
      <c r="BC97" s="323"/>
      <c r="BD97" s="298">
        <f t="shared" si="31"/>
        <v>0</v>
      </c>
      <c r="BE97" s="294"/>
      <c r="BF97" s="410"/>
      <c r="BG97" s="528" t="s">
        <v>257</v>
      </c>
      <c r="BH97" s="529"/>
      <c r="BI97" s="530"/>
      <c r="BJ97" s="533" t="s">
        <v>258</v>
      </c>
    </row>
    <row r="98" s="1" customFormat="1" ht="25.5" spans="1:62">
      <c r="A98" s="423" t="s">
        <v>259</v>
      </c>
      <c r="B98" s="424"/>
      <c r="C98" s="425" t="s">
        <v>260</v>
      </c>
      <c r="D98" s="426"/>
      <c r="E98" s="426"/>
      <c r="F98" s="426"/>
      <c r="G98" s="426"/>
      <c r="H98" s="426"/>
      <c r="I98" s="426"/>
      <c r="J98" s="426"/>
      <c r="K98" s="426"/>
      <c r="L98" s="426"/>
      <c r="M98" s="426"/>
      <c r="N98" s="426"/>
      <c r="O98" s="426"/>
      <c r="P98" s="426"/>
      <c r="Q98" s="426"/>
      <c r="R98" s="450"/>
      <c r="S98" s="151">
        <v>5</v>
      </c>
      <c r="T98" s="152">
        <v>6</v>
      </c>
      <c r="U98" s="151"/>
      <c r="V98" s="152"/>
      <c r="W98" s="448">
        <f t="shared" si="32"/>
        <v>324</v>
      </c>
      <c r="X98" s="449"/>
      <c r="Y98" s="474">
        <f t="shared" si="33"/>
        <v>198</v>
      </c>
      <c r="Z98" s="475"/>
      <c r="AA98" s="476">
        <v>90</v>
      </c>
      <c r="AB98" s="221"/>
      <c r="AC98" s="130">
        <v>54</v>
      </c>
      <c r="AD98" s="221"/>
      <c r="AE98" s="130">
        <v>54</v>
      </c>
      <c r="AF98" s="221"/>
      <c r="AG98" s="130"/>
      <c r="AH98" s="190"/>
      <c r="AI98" s="268">
        <f t="shared" si="34"/>
        <v>0</v>
      </c>
      <c r="AJ98" s="273"/>
      <c r="AK98" s="274"/>
      <c r="AL98" s="275">
        <f t="shared" si="35"/>
        <v>0</v>
      </c>
      <c r="AM98" s="273"/>
      <c r="AN98" s="274"/>
      <c r="AO98" s="288">
        <f t="shared" si="26"/>
        <v>0</v>
      </c>
      <c r="AP98" s="269"/>
      <c r="AQ98" s="289"/>
      <c r="AR98" s="298">
        <f t="shared" si="27"/>
        <v>0</v>
      </c>
      <c r="AS98" s="269"/>
      <c r="AT98" s="290"/>
      <c r="AU98" s="298">
        <f t="shared" si="28"/>
        <v>108</v>
      </c>
      <c r="AV98" s="269">
        <v>72</v>
      </c>
      <c r="AW98" s="270">
        <v>3</v>
      </c>
      <c r="AX98" s="271">
        <f t="shared" si="29"/>
        <v>216</v>
      </c>
      <c r="AY98" s="269">
        <v>126</v>
      </c>
      <c r="AZ98" s="270">
        <v>6</v>
      </c>
      <c r="BA98" s="288">
        <f t="shared" si="30"/>
        <v>0</v>
      </c>
      <c r="BB98" s="273"/>
      <c r="BC98" s="323"/>
      <c r="BD98" s="298">
        <f t="shared" si="31"/>
        <v>0</v>
      </c>
      <c r="BE98" s="273"/>
      <c r="BF98" s="391"/>
      <c r="BG98" s="528" t="s">
        <v>261</v>
      </c>
      <c r="BH98" s="529"/>
      <c r="BI98" s="530"/>
      <c r="BJ98" s="401" t="s">
        <v>262</v>
      </c>
    </row>
    <row r="99" s="1" customFormat="1" ht="75" customHeight="1" spans="1:62">
      <c r="A99" s="423" t="s">
        <v>263</v>
      </c>
      <c r="B99" s="424"/>
      <c r="C99" s="98" t="s">
        <v>264</v>
      </c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179"/>
      <c r="S99" s="151"/>
      <c r="T99" s="152"/>
      <c r="U99" s="151"/>
      <c r="V99" s="152"/>
      <c r="W99" s="448">
        <f t="shared" si="32"/>
        <v>40</v>
      </c>
      <c r="X99" s="449"/>
      <c r="Y99" s="474">
        <f t="shared" si="33"/>
        <v>0</v>
      </c>
      <c r="Z99" s="475"/>
      <c r="AA99" s="476"/>
      <c r="AB99" s="221"/>
      <c r="AC99" s="130"/>
      <c r="AD99" s="221"/>
      <c r="AE99" s="130"/>
      <c r="AF99" s="221"/>
      <c r="AG99" s="130"/>
      <c r="AH99" s="190"/>
      <c r="AI99" s="268">
        <f t="shared" si="34"/>
        <v>0</v>
      </c>
      <c r="AJ99" s="273"/>
      <c r="AK99" s="274"/>
      <c r="AL99" s="275">
        <f t="shared" si="35"/>
        <v>0</v>
      </c>
      <c r="AM99" s="273"/>
      <c r="AN99" s="274"/>
      <c r="AO99" s="288">
        <f t="shared" si="26"/>
        <v>0</v>
      </c>
      <c r="AP99" s="269"/>
      <c r="AQ99" s="289"/>
      <c r="AR99" s="298">
        <f t="shared" si="27"/>
        <v>0</v>
      </c>
      <c r="AS99" s="269"/>
      <c r="AT99" s="290"/>
      <c r="AU99" s="298">
        <f t="shared" si="28"/>
        <v>0</v>
      </c>
      <c r="AV99" s="269"/>
      <c r="AW99" s="270"/>
      <c r="AX99" s="271">
        <v>40</v>
      </c>
      <c r="AY99" s="269"/>
      <c r="AZ99" s="270">
        <v>1</v>
      </c>
      <c r="BA99" s="288">
        <f t="shared" si="30"/>
        <v>0</v>
      </c>
      <c r="BB99" s="273"/>
      <c r="BC99" s="323"/>
      <c r="BD99" s="298">
        <f t="shared" si="31"/>
        <v>0</v>
      </c>
      <c r="BE99" s="273"/>
      <c r="BF99" s="391"/>
      <c r="BG99" s="392" t="s">
        <v>265</v>
      </c>
      <c r="BH99" s="393"/>
      <c r="BI99" s="394"/>
      <c r="BJ99" s="401" t="s">
        <v>262</v>
      </c>
    </row>
    <row r="100" s="3" customFormat="1" ht="25.5" spans="1:86">
      <c r="A100" s="423" t="s">
        <v>266</v>
      </c>
      <c r="B100" s="424"/>
      <c r="C100" s="98" t="s">
        <v>267</v>
      </c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179"/>
      <c r="S100" s="151">
        <v>6</v>
      </c>
      <c r="T100" s="152">
        <v>7</v>
      </c>
      <c r="U100" s="151"/>
      <c r="V100" s="152"/>
      <c r="W100" s="448">
        <f t="shared" si="32"/>
        <v>396</v>
      </c>
      <c r="X100" s="449"/>
      <c r="Y100" s="474">
        <f t="shared" si="33"/>
        <v>216</v>
      </c>
      <c r="Z100" s="475"/>
      <c r="AA100" s="476">
        <v>108</v>
      </c>
      <c r="AB100" s="221"/>
      <c r="AC100" s="130">
        <v>54</v>
      </c>
      <c r="AD100" s="221"/>
      <c r="AE100" s="130">
        <v>54</v>
      </c>
      <c r="AF100" s="221"/>
      <c r="AG100" s="130"/>
      <c r="AH100" s="190"/>
      <c r="AI100" s="268">
        <f t="shared" si="34"/>
        <v>0</v>
      </c>
      <c r="AJ100" s="273"/>
      <c r="AK100" s="274"/>
      <c r="AL100" s="275">
        <f t="shared" si="35"/>
        <v>0</v>
      </c>
      <c r="AM100" s="273"/>
      <c r="AN100" s="274"/>
      <c r="AO100" s="288">
        <f t="shared" si="26"/>
        <v>0</v>
      </c>
      <c r="AP100" s="269"/>
      <c r="AQ100" s="289"/>
      <c r="AR100" s="298">
        <f t="shared" si="27"/>
        <v>0</v>
      </c>
      <c r="AS100" s="269"/>
      <c r="AT100" s="290"/>
      <c r="AU100" s="298">
        <f t="shared" si="28"/>
        <v>0</v>
      </c>
      <c r="AV100" s="269"/>
      <c r="AW100" s="270"/>
      <c r="AX100" s="271">
        <f t="shared" si="29"/>
        <v>108</v>
      </c>
      <c r="AY100" s="269">
        <v>72</v>
      </c>
      <c r="AZ100" s="270">
        <v>3</v>
      </c>
      <c r="BA100" s="288">
        <f>BC100*32</f>
        <v>288</v>
      </c>
      <c r="BB100" s="273">
        <v>144</v>
      </c>
      <c r="BC100" s="323">
        <v>9</v>
      </c>
      <c r="BD100" s="298">
        <f t="shared" si="31"/>
        <v>0</v>
      </c>
      <c r="BE100" s="273"/>
      <c r="BF100" s="391"/>
      <c r="BG100" s="528" t="s">
        <v>268</v>
      </c>
      <c r="BH100" s="529"/>
      <c r="BI100" s="530"/>
      <c r="BJ100" s="395" t="s">
        <v>190</v>
      </c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</row>
    <row r="101" s="3" customFormat="1" ht="75" customHeight="1" spans="1:86">
      <c r="A101" s="423" t="s">
        <v>269</v>
      </c>
      <c r="B101" s="424"/>
      <c r="C101" s="98" t="s">
        <v>270</v>
      </c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179"/>
      <c r="S101" s="151"/>
      <c r="T101" s="152"/>
      <c r="U101" s="151"/>
      <c r="V101" s="152"/>
      <c r="W101" s="448">
        <f t="shared" si="32"/>
        <v>40</v>
      </c>
      <c r="X101" s="449"/>
      <c r="Y101" s="474">
        <f t="shared" si="33"/>
        <v>0</v>
      </c>
      <c r="Z101" s="475"/>
      <c r="AA101" s="476"/>
      <c r="AB101" s="221"/>
      <c r="AC101" s="130"/>
      <c r="AD101" s="221"/>
      <c r="AE101" s="130"/>
      <c r="AF101" s="221"/>
      <c r="AG101" s="130"/>
      <c r="AH101" s="190"/>
      <c r="AI101" s="268">
        <f t="shared" si="34"/>
        <v>0</v>
      </c>
      <c r="AJ101" s="273"/>
      <c r="AK101" s="274"/>
      <c r="AL101" s="275">
        <f t="shared" si="35"/>
        <v>0</v>
      </c>
      <c r="AM101" s="273"/>
      <c r="AN101" s="274"/>
      <c r="AO101" s="288">
        <f t="shared" si="26"/>
        <v>0</v>
      </c>
      <c r="AP101" s="269"/>
      <c r="AQ101" s="289"/>
      <c r="AR101" s="298">
        <f t="shared" si="27"/>
        <v>0</v>
      </c>
      <c r="AS101" s="269"/>
      <c r="AT101" s="290"/>
      <c r="AU101" s="298">
        <f t="shared" si="28"/>
        <v>0</v>
      </c>
      <c r="AV101" s="269"/>
      <c r="AW101" s="270"/>
      <c r="AX101" s="271">
        <f t="shared" si="29"/>
        <v>0</v>
      </c>
      <c r="AY101" s="269"/>
      <c r="AZ101" s="270"/>
      <c r="BA101" s="288">
        <v>40</v>
      </c>
      <c r="BB101" s="273"/>
      <c r="BC101" s="323">
        <v>1</v>
      </c>
      <c r="BD101" s="298">
        <f t="shared" si="31"/>
        <v>0</v>
      </c>
      <c r="BE101" s="273"/>
      <c r="BF101" s="391"/>
      <c r="BG101" s="392" t="s">
        <v>271</v>
      </c>
      <c r="BH101" s="393"/>
      <c r="BI101" s="394"/>
      <c r="BJ101" s="395" t="s">
        <v>190</v>
      </c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</row>
    <row r="102" s="1" customFormat="1" ht="49.5" customHeight="1" spans="1:62">
      <c r="A102" s="419" t="s">
        <v>272</v>
      </c>
      <c r="B102" s="420"/>
      <c r="C102" s="421" t="s">
        <v>273</v>
      </c>
      <c r="D102" s="422"/>
      <c r="E102" s="422"/>
      <c r="F102" s="422"/>
      <c r="G102" s="422"/>
      <c r="H102" s="422"/>
      <c r="I102" s="422"/>
      <c r="J102" s="422"/>
      <c r="K102" s="422"/>
      <c r="L102" s="422"/>
      <c r="M102" s="422"/>
      <c r="N102" s="422"/>
      <c r="O102" s="422"/>
      <c r="P102" s="422"/>
      <c r="Q102" s="422"/>
      <c r="R102" s="447"/>
      <c r="S102" s="151"/>
      <c r="T102" s="152"/>
      <c r="U102" s="151"/>
      <c r="V102" s="152"/>
      <c r="W102" s="448">
        <f t="shared" ref="W102:W107" si="37">AI102+AL102+AO102+AR102+AU102+AX102+BA102+BD102</f>
        <v>0</v>
      </c>
      <c r="X102" s="449"/>
      <c r="Y102" s="474">
        <f t="shared" ref="Y102:Y107" si="38">SUM(AA102:AH102)</f>
        <v>0</v>
      </c>
      <c r="Z102" s="475"/>
      <c r="AA102" s="476"/>
      <c r="AB102" s="221"/>
      <c r="AC102" s="130"/>
      <c r="AD102" s="221"/>
      <c r="AE102" s="130"/>
      <c r="AF102" s="221"/>
      <c r="AG102" s="130"/>
      <c r="AH102" s="190"/>
      <c r="AI102" s="268">
        <f t="shared" ref="AI102:AI107" si="39">AK102*36</f>
        <v>0</v>
      </c>
      <c r="AJ102" s="273"/>
      <c r="AK102" s="274"/>
      <c r="AL102" s="275">
        <f t="shared" ref="AL102:AL107" si="40">AN102*36</f>
        <v>0</v>
      </c>
      <c r="AM102" s="273"/>
      <c r="AN102" s="274"/>
      <c r="AO102" s="288">
        <f t="shared" ref="AO102:AO107" si="41">AQ102*36</f>
        <v>0</v>
      </c>
      <c r="AP102" s="269"/>
      <c r="AQ102" s="289"/>
      <c r="AR102" s="298">
        <f t="shared" ref="AR102:AR107" si="42">AT102*36</f>
        <v>0</v>
      </c>
      <c r="AS102" s="269"/>
      <c r="AT102" s="290"/>
      <c r="AU102" s="298">
        <f t="shared" ref="AU102:AU107" si="43">AW102*36</f>
        <v>0</v>
      </c>
      <c r="AV102" s="269"/>
      <c r="AW102" s="270"/>
      <c r="AX102" s="271">
        <f t="shared" ref="AX102:AX104" si="44">AZ102*36</f>
        <v>0</v>
      </c>
      <c r="AY102" s="269"/>
      <c r="AZ102" s="270"/>
      <c r="BA102" s="288">
        <f t="shared" ref="BA102:BA105" si="45">BC102*36</f>
        <v>0</v>
      </c>
      <c r="BB102" s="273"/>
      <c r="BC102" s="323"/>
      <c r="BD102" s="298">
        <f t="shared" ref="BD102:BD107" si="46">BF102*36</f>
        <v>0</v>
      </c>
      <c r="BE102" s="273"/>
      <c r="BF102" s="391"/>
      <c r="BG102" s="528"/>
      <c r="BH102" s="529"/>
      <c r="BI102" s="530"/>
      <c r="BJ102" s="534"/>
    </row>
    <row r="103" s="1" customFormat="1" ht="25.5" spans="1:62">
      <c r="A103" s="423" t="s">
        <v>274</v>
      </c>
      <c r="B103" s="424"/>
      <c r="C103" s="425" t="s">
        <v>275</v>
      </c>
      <c r="D103" s="426"/>
      <c r="E103" s="426"/>
      <c r="F103" s="426"/>
      <c r="G103" s="426"/>
      <c r="H103" s="426"/>
      <c r="I103" s="426"/>
      <c r="J103" s="426"/>
      <c r="K103" s="426"/>
      <c r="L103" s="426"/>
      <c r="M103" s="426"/>
      <c r="N103" s="426"/>
      <c r="O103" s="426"/>
      <c r="P103" s="426"/>
      <c r="Q103" s="426"/>
      <c r="R103" s="450"/>
      <c r="S103" s="151"/>
      <c r="T103" s="152"/>
      <c r="U103" s="151">
        <v>5</v>
      </c>
      <c r="V103" s="152"/>
      <c r="W103" s="448">
        <f t="shared" si="37"/>
        <v>108</v>
      </c>
      <c r="X103" s="449"/>
      <c r="Y103" s="474">
        <f t="shared" si="38"/>
        <v>72</v>
      </c>
      <c r="Z103" s="475"/>
      <c r="AA103" s="476">
        <v>36</v>
      </c>
      <c r="AB103" s="221"/>
      <c r="AC103" s="130">
        <v>18</v>
      </c>
      <c r="AD103" s="221"/>
      <c r="AE103" s="130">
        <v>18</v>
      </c>
      <c r="AF103" s="221"/>
      <c r="AG103" s="130"/>
      <c r="AH103" s="190"/>
      <c r="AI103" s="268">
        <f t="shared" si="39"/>
        <v>0</v>
      </c>
      <c r="AJ103" s="273"/>
      <c r="AK103" s="274"/>
      <c r="AL103" s="275">
        <f t="shared" si="40"/>
        <v>0</v>
      </c>
      <c r="AM103" s="273"/>
      <c r="AN103" s="274"/>
      <c r="AO103" s="288">
        <f t="shared" si="41"/>
        <v>0</v>
      </c>
      <c r="AP103" s="269"/>
      <c r="AQ103" s="289"/>
      <c r="AR103" s="298">
        <f t="shared" si="42"/>
        <v>0</v>
      </c>
      <c r="AS103" s="269"/>
      <c r="AT103" s="290"/>
      <c r="AU103" s="298">
        <f t="shared" si="43"/>
        <v>108</v>
      </c>
      <c r="AV103" s="269">
        <f>Y103</f>
        <v>72</v>
      </c>
      <c r="AW103" s="270">
        <v>3</v>
      </c>
      <c r="AX103" s="271">
        <f t="shared" si="44"/>
        <v>0</v>
      </c>
      <c r="AY103" s="269"/>
      <c r="AZ103" s="270"/>
      <c r="BA103" s="288">
        <f t="shared" si="45"/>
        <v>0</v>
      </c>
      <c r="BB103" s="273"/>
      <c r="BC103" s="323"/>
      <c r="BD103" s="298">
        <f t="shared" si="46"/>
        <v>0</v>
      </c>
      <c r="BE103" s="294"/>
      <c r="BF103" s="410"/>
      <c r="BG103" s="528" t="s">
        <v>276</v>
      </c>
      <c r="BH103" s="529"/>
      <c r="BI103" s="530"/>
      <c r="BJ103" s="395" t="s">
        <v>277</v>
      </c>
    </row>
    <row r="104" s="1" customFormat="1" ht="49.5" customHeight="1" spans="1:62">
      <c r="A104" s="423" t="s">
        <v>278</v>
      </c>
      <c r="B104" s="424"/>
      <c r="C104" s="98" t="s">
        <v>279</v>
      </c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179"/>
      <c r="S104" s="151">
        <v>5</v>
      </c>
      <c r="T104" s="152">
        <v>6</v>
      </c>
      <c r="U104" s="151"/>
      <c r="V104" s="152"/>
      <c r="W104" s="448">
        <f t="shared" si="37"/>
        <v>324</v>
      </c>
      <c r="X104" s="449"/>
      <c r="Y104" s="474">
        <f t="shared" si="38"/>
        <v>198</v>
      </c>
      <c r="Z104" s="475"/>
      <c r="AA104" s="476">
        <v>90</v>
      </c>
      <c r="AB104" s="221"/>
      <c r="AC104" s="130">
        <v>54</v>
      </c>
      <c r="AD104" s="221"/>
      <c r="AE104" s="130">
        <v>54</v>
      </c>
      <c r="AF104" s="221"/>
      <c r="AG104" s="130"/>
      <c r="AH104" s="190"/>
      <c r="AI104" s="268">
        <f t="shared" si="39"/>
        <v>0</v>
      </c>
      <c r="AJ104" s="273"/>
      <c r="AK104" s="274"/>
      <c r="AL104" s="275">
        <f t="shared" si="40"/>
        <v>0</v>
      </c>
      <c r="AM104" s="273"/>
      <c r="AN104" s="274"/>
      <c r="AO104" s="288">
        <f t="shared" si="41"/>
        <v>0</v>
      </c>
      <c r="AP104" s="269"/>
      <c r="AQ104" s="289"/>
      <c r="AR104" s="298">
        <f t="shared" si="42"/>
        <v>0</v>
      </c>
      <c r="AS104" s="269"/>
      <c r="AT104" s="290"/>
      <c r="AU104" s="298">
        <f t="shared" si="43"/>
        <v>108</v>
      </c>
      <c r="AV104" s="269">
        <v>72</v>
      </c>
      <c r="AW104" s="270">
        <v>3</v>
      </c>
      <c r="AX104" s="271">
        <f t="shared" si="44"/>
        <v>216</v>
      </c>
      <c r="AY104" s="269">
        <v>126</v>
      </c>
      <c r="AZ104" s="270">
        <v>6</v>
      </c>
      <c r="BA104" s="288">
        <f t="shared" si="45"/>
        <v>0</v>
      </c>
      <c r="BB104" s="273"/>
      <c r="BC104" s="323"/>
      <c r="BD104" s="298">
        <f t="shared" si="46"/>
        <v>0</v>
      </c>
      <c r="BE104" s="273"/>
      <c r="BF104" s="391"/>
      <c r="BG104" s="528" t="s">
        <v>280</v>
      </c>
      <c r="BH104" s="529"/>
      <c r="BI104" s="530"/>
      <c r="BJ104" s="401" t="s">
        <v>190</v>
      </c>
    </row>
    <row r="105" s="1" customFormat="1" ht="75" customHeight="1" spans="1:62">
      <c r="A105" s="423" t="s">
        <v>281</v>
      </c>
      <c r="B105" s="424"/>
      <c r="C105" s="98" t="s">
        <v>282</v>
      </c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179"/>
      <c r="S105" s="151"/>
      <c r="T105" s="152"/>
      <c r="U105" s="151"/>
      <c r="V105" s="152"/>
      <c r="W105" s="448">
        <f t="shared" si="37"/>
        <v>40</v>
      </c>
      <c r="X105" s="449"/>
      <c r="Y105" s="474">
        <f t="shared" si="38"/>
        <v>0</v>
      </c>
      <c r="Z105" s="475"/>
      <c r="AA105" s="476"/>
      <c r="AB105" s="221"/>
      <c r="AC105" s="130"/>
      <c r="AD105" s="221"/>
      <c r="AE105" s="130"/>
      <c r="AF105" s="221"/>
      <c r="AG105" s="130"/>
      <c r="AH105" s="190"/>
      <c r="AI105" s="268">
        <f t="shared" si="39"/>
        <v>0</v>
      </c>
      <c r="AJ105" s="273"/>
      <c r="AK105" s="274"/>
      <c r="AL105" s="275">
        <f t="shared" si="40"/>
        <v>0</v>
      </c>
      <c r="AM105" s="273"/>
      <c r="AN105" s="274"/>
      <c r="AO105" s="288">
        <f t="shared" si="41"/>
        <v>0</v>
      </c>
      <c r="AP105" s="269"/>
      <c r="AQ105" s="289"/>
      <c r="AR105" s="298">
        <f t="shared" si="42"/>
        <v>0</v>
      </c>
      <c r="AS105" s="269"/>
      <c r="AT105" s="290"/>
      <c r="AU105" s="298">
        <f t="shared" si="43"/>
        <v>0</v>
      </c>
      <c r="AV105" s="269"/>
      <c r="AW105" s="270"/>
      <c r="AX105" s="271">
        <v>40</v>
      </c>
      <c r="AY105" s="269"/>
      <c r="AZ105" s="270">
        <v>1</v>
      </c>
      <c r="BA105" s="288">
        <f t="shared" si="45"/>
        <v>0</v>
      </c>
      <c r="BB105" s="273"/>
      <c r="BC105" s="323"/>
      <c r="BD105" s="298">
        <f t="shared" si="46"/>
        <v>0</v>
      </c>
      <c r="BE105" s="273"/>
      <c r="BF105" s="391"/>
      <c r="BG105" s="392" t="s">
        <v>283</v>
      </c>
      <c r="BH105" s="393"/>
      <c r="BI105" s="394"/>
      <c r="BJ105" s="535" t="s">
        <v>190</v>
      </c>
    </row>
    <row r="106" s="3" customFormat="1" ht="48.75" customHeight="1" spans="1:86">
      <c r="A106" s="423" t="s">
        <v>284</v>
      </c>
      <c r="B106" s="424"/>
      <c r="C106" s="98" t="s">
        <v>285</v>
      </c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179"/>
      <c r="S106" s="151">
        <v>6</v>
      </c>
      <c r="T106" s="152">
        <v>7</v>
      </c>
      <c r="U106" s="151"/>
      <c r="V106" s="152"/>
      <c r="W106" s="448">
        <f t="shared" si="37"/>
        <v>396</v>
      </c>
      <c r="X106" s="449"/>
      <c r="Y106" s="474">
        <f t="shared" si="38"/>
        <v>216</v>
      </c>
      <c r="Z106" s="475"/>
      <c r="AA106" s="476">
        <v>108</v>
      </c>
      <c r="AB106" s="221"/>
      <c r="AC106" s="130">
        <v>54</v>
      </c>
      <c r="AD106" s="221"/>
      <c r="AE106" s="130">
        <v>54</v>
      </c>
      <c r="AF106" s="221"/>
      <c r="AG106" s="130"/>
      <c r="AH106" s="190"/>
      <c r="AI106" s="268">
        <f t="shared" si="39"/>
        <v>0</v>
      </c>
      <c r="AJ106" s="273"/>
      <c r="AK106" s="274"/>
      <c r="AL106" s="275">
        <f t="shared" si="40"/>
        <v>0</v>
      </c>
      <c r="AM106" s="273"/>
      <c r="AN106" s="274"/>
      <c r="AO106" s="288">
        <f t="shared" si="41"/>
        <v>0</v>
      </c>
      <c r="AP106" s="269"/>
      <c r="AQ106" s="289"/>
      <c r="AR106" s="298">
        <f t="shared" si="42"/>
        <v>0</v>
      </c>
      <c r="AS106" s="269"/>
      <c r="AT106" s="290"/>
      <c r="AU106" s="298">
        <f t="shared" si="43"/>
        <v>0</v>
      </c>
      <c r="AV106" s="269"/>
      <c r="AW106" s="270"/>
      <c r="AX106" s="271">
        <f t="shared" ref="AX106:AX110" si="47">AZ106*36</f>
        <v>108</v>
      </c>
      <c r="AY106" s="269">
        <v>72</v>
      </c>
      <c r="AZ106" s="270">
        <v>3</v>
      </c>
      <c r="BA106" s="288">
        <f>BC106*32</f>
        <v>288</v>
      </c>
      <c r="BB106" s="273">
        <v>144</v>
      </c>
      <c r="BC106" s="323">
        <v>9</v>
      </c>
      <c r="BD106" s="298">
        <f t="shared" si="46"/>
        <v>0</v>
      </c>
      <c r="BE106" s="273"/>
      <c r="BF106" s="391"/>
      <c r="BG106" s="528" t="s">
        <v>286</v>
      </c>
      <c r="BH106" s="529"/>
      <c r="BI106" s="530"/>
      <c r="BJ106" s="395" t="s">
        <v>190</v>
      </c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</row>
    <row r="107" s="3" customFormat="1" ht="75" customHeight="1" spans="1:86">
      <c r="A107" s="423" t="s">
        <v>287</v>
      </c>
      <c r="B107" s="424"/>
      <c r="C107" s="98" t="s">
        <v>288</v>
      </c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179"/>
      <c r="S107" s="151"/>
      <c r="T107" s="152"/>
      <c r="U107" s="151"/>
      <c r="V107" s="152"/>
      <c r="W107" s="448">
        <f t="shared" si="37"/>
        <v>40</v>
      </c>
      <c r="X107" s="449"/>
      <c r="Y107" s="474">
        <f t="shared" si="38"/>
        <v>0</v>
      </c>
      <c r="Z107" s="475"/>
      <c r="AA107" s="476"/>
      <c r="AB107" s="221"/>
      <c r="AC107" s="130"/>
      <c r="AD107" s="221"/>
      <c r="AE107" s="130"/>
      <c r="AF107" s="221"/>
      <c r="AG107" s="130"/>
      <c r="AH107" s="190"/>
      <c r="AI107" s="268">
        <f t="shared" si="39"/>
        <v>0</v>
      </c>
      <c r="AJ107" s="273"/>
      <c r="AK107" s="274"/>
      <c r="AL107" s="275">
        <f t="shared" si="40"/>
        <v>0</v>
      </c>
      <c r="AM107" s="273"/>
      <c r="AN107" s="274"/>
      <c r="AO107" s="288">
        <f t="shared" si="41"/>
        <v>0</v>
      </c>
      <c r="AP107" s="269"/>
      <c r="AQ107" s="289"/>
      <c r="AR107" s="298">
        <f t="shared" si="42"/>
        <v>0</v>
      </c>
      <c r="AS107" s="269"/>
      <c r="AT107" s="290"/>
      <c r="AU107" s="298">
        <f t="shared" si="43"/>
        <v>0</v>
      </c>
      <c r="AV107" s="269"/>
      <c r="AW107" s="270"/>
      <c r="AX107" s="271">
        <f t="shared" si="47"/>
        <v>0</v>
      </c>
      <c r="AY107" s="269"/>
      <c r="AZ107" s="270"/>
      <c r="BA107" s="288">
        <v>40</v>
      </c>
      <c r="BB107" s="273"/>
      <c r="BC107" s="323">
        <v>1</v>
      </c>
      <c r="BD107" s="298">
        <f t="shared" si="46"/>
        <v>0</v>
      </c>
      <c r="BE107" s="273"/>
      <c r="BF107" s="391"/>
      <c r="BG107" s="392" t="s">
        <v>289</v>
      </c>
      <c r="BH107" s="393"/>
      <c r="BI107" s="394"/>
      <c r="BJ107" s="401" t="s">
        <v>190</v>
      </c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</row>
    <row r="108" s="1" customFormat="1" ht="26.25" spans="1:62">
      <c r="A108" s="419" t="s">
        <v>290</v>
      </c>
      <c r="B108" s="420"/>
      <c r="C108" s="421" t="s">
        <v>291</v>
      </c>
      <c r="D108" s="422"/>
      <c r="E108" s="422"/>
      <c r="F108" s="422"/>
      <c r="G108" s="422"/>
      <c r="H108" s="422"/>
      <c r="I108" s="422"/>
      <c r="J108" s="422"/>
      <c r="K108" s="422"/>
      <c r="L108" s="422"/>
      <c r="M108" s="422"/>
      <c r="N108" s="422"/>
      <c r="O108" s="422"/>
      <c r="P108" s="422"/>
      <c r="Q108" s="422"/>
      <c r="R108" s="447"/>
      <c r="S108" s="151"/>
      <c r="T108" s="152"/>
      <c r="U108" s="151"/>
      <c r="V108" s="152"/>
      <c r="W108" s="448">
        <f t="shared" ref="W108:W113" si="48">AI108+AL108+AO108+AR108+AU108+AX108+BA108+BD108</f>
        <v>0</v>
      </c>
      <c r="X108" s="449"/>
      <c r="Y108" s="474">
        <f t="shared" ref="Y108:Y113" si="49">SUM(AA108:AH108)</f>
        <v>0</v>
      </c>
      <c r="Z108" s="475"/>
      <c r="AA108" s="476"/>
      <c r="AB108" s="221"/>
      <c r="AC108" s="130"/>
      <c r="AD108" s="221"/>
      <c r="AE108" s="130"/>
      <c r="AF108" s="221"/>
      <c r="AG108" s="130"/>
      <c r="AH108" s="190"/>
      <c r="AI108" s="268">
        <f t="shared" ref="AI108:AI113" si="50">AK108*36</f>
        <v>0</v>
      </c>
      <c r="AJ108" s="273"/>
      <c r="AK108" s="274"/>
      <c r="AL108" s="275">
        <f t="shared" ref="AL108:AL113" si="51">AN108*36</f>
        <v>0</v>
      </c>
      <c r="AM108" s="273"/>
      <c r="AN108" s="274"/>
      <c r="AO108" s="288">
        <f t="shared" ref="AO108:AO113" si="52">AQ108*36</f>
        <v>0</v>
      </c>
      <c r="AP108" s="269"/>
      <c r="AQ108" s="289"/>
      <c r="AR108" s="298">
        <f t="shared" ref="AR108:AR113" si="53">AT108*36</f>
        <v>0</v>
      </c>
      <c r="AS108" s="269"/>
      <c r="AT108" s="290"/>
      <c r="AU108" s="298">
        <f t="shared" ref="AU108:AU113" si="54">AW108*36</f>
        <v>0</v>
      </c>
      <c r="AV108" s="269"/>
      <c r="AW108" s="270"/>
      <c r="AX108" s="271">
        <f t="shared" si="47"/>
        <v>0</v>
      </c>
      <c r="AY108" s="269"/>
      <c r="AZ108" s="270"/>
      <c r="BA108" s="288">
        <f t="shared" ref="BA108:BA111" si="55">BC108*36</f>
        <v>0</v>
      </c>
      <c r="BB108" s="273"/>
      <c r="BC108" s="323"/>
      <c r="BD108" s="298">
        <f t="shared" ref="BD108:BD113" si="56">BF108*36</f>
        <v>0</v>
      </c>
      <c r="BE108" s="273"/>
      <c r="BF108" s="391"/>
      <c r="BG108" s="528"/>
      <c r="BH108" s="529"/>
      <c r="BI108" s="530"/>
      <c r="BJ108" s="536"/>
    </row>
    <row r="109" s="1" customFormat="1" ht="25.5" spans="1:62">
      <c r="A109" s="423" t="s">
        <v>292</v>
      </c>
      <c r="B109" s="424"/>
      <c r="C109" s="425" t="s">
        <v>293</v>
      </c>
      <c r="D109" s="426"/>
      <c r="E109" s="426"/>
      <c r="F109" s="426"/>
      <c r="G109" s="426"/>
      <c r="H109" s="426"/>
      <c r="I109" s="426"/>
      <c r="J109" s="426"/>
      <c r="K109" s="426"/>
      <c r="L109" s="426"/>
      <c r="M109" s="426"/>
      <c r="N109" s="426"/>
      <c r="O109" s="426"/>
      <c r="P109" s="426"/>
      <c r="Q109" s="426"/>
      <c r="R109" s="450"/>
      <c r="S109" s="151"/>
      <c r="T109" s="152"/>
      <c r="U109" s="151">
        <v>5</v>
      </c>
      <c r="V109" s="152"/>
      <c r="W109" s="448">
        <f t="shared" si="48"/>
        <v>108</v>
      </c>
      <c r="X109" s="449"/>
      <c r="Y109" s="474">
        <f t="shared" si="49"/>
        <v>72</v>
      </c>
      <c r="Z109" s="475"/>
      <c r="AA109" s="476">
        <v>36</v>
      </c>
      <c r="AB109" s="221"/>
      <c r="AC109" s="130">
        <v>18</v>
      </c>
      <c r="AD109" s="221"/>
      <c r="AE109" s="130">
        <v>18</v>
      </c>
      <c r="AF109" s="221"/>
      <c r="AG109" s="130"/>
      <c r="AH109" s="190"/>
      <c r="AI109" s="268">
        <f t="shared" si="50"/>
        <v>0</v>
      </c>
      <c r="AJ109" s="273"/>
      <c r="AK109" s="274"/>
      <c r="AL109" s="275">
        <f t="shared" si="51"/>
        <v>0</v>
      </c>
      <c r="AM109" s="273"/>
      <c r="AN109" s="274"/>
      <c r="AO109" s="288">
        <f t="shared" si="52"/>
        <v>0</v>
      </c>
      <c r="AP109" s="269"/>
      <c r="AQ109" s="289"/>
      <c r="AR109" s="298">
        <f t="shared" si="53"/>
        <v>0</v>
      </c>
      <c r="AS109" s="269"/>
      <c r="AT109" s="290"/>
      <c r="AU109" s="298">
        <f t="shared" si="54"/>
        <v>108</v>
      </c>
      <c r="AV109" s="269">
        <f>Y109</f>
        <v>72</v>
      </c>
      <c r="AW109" s="270">
        <v>3</v>
      </c>
      <c r="AX109" s="271">
        <f t="shared" si="47"/>
        <v>0</v>
      </c>
      <c r="AY109" s="269"/>
      <c r="AZ109" s="270"/>
      <c r="BA109" s="288">
        <f t="shared" si="55"/>
        <v>0</v>
      </c>
      <c r="BB109" s="273"/>
      <c r="BC109" s="323"/>
      <c r="BD109" s="298">
        <f t="shared" si="56"/>
        <v>0</v>
      </c>
      <c r="BE109" s="294"/>
      <c r="BF109" s="410"/>
      <c r="BG109" s="528" t="s">
        <v>294</v>
      </c>
      <c r="BH109" s="529"/>
      <c r="BI109" s="530"/>
      <c r="BJ109" s="395" t="s">
        <v>295</v>
      </c>
    </row>
    <row r="110" s="1" customFormat="1" ht="50.25" customHeight="1" spans="1:62">
      <c r="A110" s="423" t="s">
        <v>296</v>
      </c>
      <c r="B110" s="424"/>
      <c r="C110" s="98" t="s">
        <v>297</v>
      </c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179"/>
      <c r="S110" s="151">
        <v>5</v>
      </c>
      <c r="T110" s="152">
        <v>6</v>
      </c>
      <c r="U110" s="151"/>
      <c r="V110" s="152"/>
      <c r="W110" s="448">
        <f t="shared" si="48"/>
        <v>324</v>
      </c>
      <c r="X110" s="449"/>
      <c r="Y110" s="474">
        <f t="shared" si="49"/>
        <v>198</v>
      </c>
      <c r="Z110" s="475"/>
      <c r="AA110" s="476">
        <v>90</v>
      </c>
      <c r="AB110" s="221"/>
      <c r="AC110" s="130">
        <v>54</v>
      </c>
      <c r="AD110" s="221"/>
      <c r="AE110" s="130">
        <v>54</v>
      </c>
      <c r="AF110" s="221"/>
      <c r="AG110" s="130"/>
      <c r="AH110" s="190"/>
      <c r="AI110" s="268">
        <f t="shared" si="50"/>
        <v>0</v>
      </c>
      <c r="AJ110" s="273"/>
      <c r="AK110" s="274"/>
      <c r="AL110" s="275">
        <f t="shared" si="51"/>
        <v>0</v>
      </c>
      <c r="AM110" s="273"/>
      <c r="AN110" s="274"/>
      <c r="AO110" s="288">
        <f t="shared" si="52"/>
        <v>0</v>
      </c>
      <c r="AP110" s="269"/>
      <c r="AQ110" s="289"/>
      <c r="AR110" s="298">
        <f t="shared" si="53"/>
        <v>0</v>
      </c>
      <c r="AS110" s="269"/>
      <c r="AT110" s="290"/>
      <c r="AU110" s="298">
        <f t="shared" si="54"/>
        <v>108</v>
      </c>
      <c r="AV110" s="269">
        <v>72</v>
      </c>
      <c r="AW110" s="270">
        <v>3</v>
      </c>
      <c r="AX110" s="271">
        <f t="shared" si="47"/>
        <v>216</v>
      </c>
      <c r="AY110" s="269">
        <v>126</v>
      </c>
      <c r="AZ110" s="270">
        <v>6</v>
      </c>
      <c r="BA110" s="288">
        <f t="shared" si="55"/>
        <v>0</v>
      </c>
      <c r="BB110" s="273"/>
      <c r="BC110" s="323"/>
      <c r="BD110" s="298">
        <f t="shared" si="56"/>
        <v>0</v>
      </c>
      <c r="BE110" s="273"/>
      <c r="BF110" s="391"/>
      <c r="BG110" s="528" t="s">
        <v>298</v>
      </c>
      <c r="BH110" s="529"/>
      <c r="BI110" s="530"/>
      <c r="BJ110" s="401" t="s">
        <v>190</v>
      </c>
    </row>
    <row r="111" s="1" customFormat="1" ht="75" customHeight="1" spans="1:62">
      <c r="A111" s="423" t="s">
        <v>299</v>
      </c>
      <c r="B111" s="424"/>
      <c r="C111" s="98" t="s">
        <v>300</v>
      </c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179"/>
      <c r="S111" s="151"/>
      <c r="T111" s="152"/>
      <c r="U111" s="151"/>
      <c r="V111" s="152"/>
      <c r="W111" s="448">
        <f t="shared" si="48"/>
        <v>40</v>
      </c>
      <c r="X111" s="449"/>
      <c r="Y111" s="474">
        <f t="shared" si="49"/>
        <v>0</v>
      </c>
      <c r="Z111" s="475"/>
      <c r="AA111" s="476"/>
      <c r="AB111" s="221"/>
      <c r="AC111" s="130"/>
      <c r="AD111" s="221"/>
      <c r="AE111" s="130"/>
      <c r="AF111" s="221"/>
      <c r="AG111" s="130"/>
      <c r="AH111" s="190"/>
      <c r="AI111" s="268">
        <f t="shared" si="50"/>
        <v>0</v>
      </c>
      <c r="AJ111" s="273"/>
      <c r="AK111" s="274"/>
      <c r="AL111" s="275">
        <f t="shared" si="51"/>
        <v>0</v>
      </c>
      <c r="AM111" s="273"/>
      <c r="AN111" s="274"/>
      <c r="AO111" s="288">
        <f t="shared" si="52"/>
        <v>0</v>
      </c>
      <c r="AP111" s="269"/>
      <c r="AQ111" s="289"/>
      <c r="AR111" s="298">
        <f t="shared" si="53"/>
        <v>0</v>
      </c>
      <c r="AS111" s="269"/>
      <c r="AT111" s="290"/>
      <c r="AU111" s="298">
        <f t="shared" si="54"/>
        <v>0</v>
      </c>
      <c r="AV111" s="269"/>
      <c r="AW111" s="270"/>
      <c r="AX111" s="271">
        <v>40</v>
      </c>
      <c r="AY111" s="269"/>
      <c r="AZ111" s="270">
        <v>1</v>
      </c>
      <c r="BA111" s="288">
        <f t="shared" si="55"/>
        <v>0</v>
      </c>
      <c r="BB111" s="273"/>
      <c r="BC111" s="323"/>
      <c r="BD111" s="298">
        <f t="shared" si="56"/>
        <v>0</v>
      </c>
      <c r="BE111" s="273"/>
      <c r="BF111" s="391"/>
      <c r="BG111" s="392" t="s">
        <v>301</v>
      </c>
      <c r="BH111" s="393"/>
      <c r="BI111" s="394"/>
      <c r="BJ111" s="535" t="s">
        <v>190</v>
      </c>
    </row>
    <row r="112" s="3" customFormat="1" ht="25.5" spans="1:86">
      <c r="A112" s="423" t="s">
        <v>302</v>
      </c>
      <c r="B112" s="424"/>
      <c r="C112" s="98" t="s">
        <v>303</v>
      </c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179"/>
      <c r="S112" s="151">
        <v>6</v>
      </c>
      <c r="T112" s="152">
        <v>7</v>
      </c>
      <c r="U112" s="151"/>
      <c r="V112" s="152"/>
      <c r="W112" s="448">
        <f t="shared" si="48"/>
        <v>396</v>
      </c>
      <c r="X112" s="449"/>
      <c r="Y112" s="474">
        <f t="shared" si="49"/>
        <v>216</v>
      </c>
      <c r="Z112" s="475"/>
      <c r="AA112" s="476">
        <v>108</v>
      </c>
      <c r="AB112" s="221"/>
      <c r="AC112" s="130">
        <v>54</v>
      </c>
      <c r="AD112" s="221"/>
      <c r="AE112" s="130">
        <v>54</v>
      </c>
      <c r="AF112" s="221"/>
      <c r="AG112" s="130"/>
      <c r="AH112" s="190"/>
      <c r="AI112" s="268">
        <f t="shared" si="50"/>
        <v>0</v>
      </c>
      <c r="AJ112" s="273"/>
      <c r="AK112" s="274"/>
      <c r="AL112" s="275">
        <f t="shared" si="51"/>
        <v>0</v>
      </c>
      <c r="AM112" s="273"/>
      <c r="AN112" s="274"/>
      <c r="AO112" s="288">
        <f t="shared" si="52"/>
        <v>0</v>
      </c>
      <c r="AP112" s="269"/>
      <c r="AQ112" s="289"/>
      <c r="AR112" s="298">
        <f t="shared" si="53"/>
        <v>0</v>
      </c>
      <c r="AS112" s="269"/>
      <c r="AT112" s="290"/>
      <c r="AU112" s="298">
        <f t="shared" si="54"/>
        <v>0</v>
      </c>
      <c r="AV112" s="269"/>
      <c r="AW112" s="270"/>
      <c r="AX112" s="271">
        <f t="shared" ref="AX112:AX113" si="57">AZ112*36</f>
        <v>108</v>
      </c>
      <c r="AY112" s="269">
        <v>72</v>
      </c>
      <c r="AZ112" s="270">
        <v>3</v>
      </c>
      <c r="BA112" s="288">
        <f>BC112*32</f>
        <v>288</v>
      </c>
      <c r="BB112" s="273">
        <v>144</v>
      </c>
      <c r="BC112" s="323">
        <v>9</v>
      </c>
      <c r="BD112" s="298">
        <f t="shared" si="56"/>
        <v>0</v>
      </c>
      <c r="BE112" s="273"/>
      <c r="BF112" s="391"/>
      <c r="BG112" s="528" t="s">
        <v>304</v>
      </c>
      <c r="BH112" s="529"/>
      <c r="BI112" s="530"/>
      <c r="BJ112" s="395" t="s">
        <v>190</v>
      </c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</row>
    <row r="113" s="3" customFormat="1" ht="75" customHeight="1" spans="1:86">
      <c r="A113" s="423" t="s">
        <v>305</v>
      </c>
      <c r="B113" s="424"/>
      <c r="C113" s="98" t="s">
        <v>306</v>
      </c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179"/>
      <c r="S113" s="151"/>
      <c r="T113" s="152"/>
      <c r="U113" s="151"/>
      <c r="V113" s="152"/>
      <c r="W113" s="448">
        <f t="shared" si="48"/>
        <v>40</v>
      </c>
      <c r="X113" s="449"/>
      <c r="Y113" s="474">
        <f t="shared" si="49"/>
        <v>0</v>
      </c>
      <c r="Z113" s="475"/>
      <c r="AA113" s="476"/>
      <c r="AB113" s="221"/>
      <c r="AC113" s="130"/>
      <c r="AD113" s="221"/>
      <c r="AE113" s="130"/>
      <c r="AF113" s="221"/>
      <c r="AG113" s="130"/>
      <c r="AH113" s="190"/>
      <c r="AI113" s="268">
        <f t="shared" si="50"/>
        <v>0</v>
      </c>
      <c r="AJ113" s="273"/>
      <c r="AK113" s="274"/>
      <c r="AL113" s="275">
        <f t="shared" si="51"/>
        <v>0</v>
      </c>
      <c r="AM113" s="273"/>
      <c r="AN113" s="274"/>
      <c r="AO113" s="288">
        <f t="shared" si="52"/>
        <v>0</v>
      </c>
      <c r="AP113" s="269"/>
      <c r="AQ113" s="289"/>
      <c r="AR113" s="298">
        <f t="shared" si="53"/>
        <v>0</v>
      </c>
      <c r="AS113" s="269"/>
      <c r="AT113" s="290"/>
      <c r="AU113" s="298">
        <f t="shared" si="54"/>
        <v>0</v>
      </c>
      <c r="AV113" s="269"/>
      <c r="AW113" s="270"/>
      <c r="AX113" s="271">
        <f t="shared" si="57"/>
        <v>0</v>
      </c>
      <c r="AY113" s="269"/>
      <c r="AZ113" s="270"/>
      <c r="BA113" s="288">
        <v>40</v>
      </c>
      <c r="BB113" s="273"/>
      <c r="BC113" s="323">
        <v>1</v>
      </c>
      <c r="BD113" s="298">
        <f t="shared" si="56"/>
        <v>0</v>
      </c>
      <c r="BE113" s="273"/>
      <c r="BF113" s="391"/>
      <c r="BG113" s="392" t="s">
        <v>307</v>
      </c>
      <c r="BH113" s="393"/>
      <c r="BI113" s="394"/>
      <c r="BJ113" s="395" t="s">
        <v>190</v>
      </c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</row>
    <row r="114" s="3" customFormat="1" ht="26.25" spans="1:86">
      <c r="A114" s="84" t="s">
        <v>308</v>
      </c>
      <c r="B114" s="85"/>
      <c r="C114" s="86" t="s">
        <v>309</v>
      </c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155"/>
      <c r="S114" s="151"/>
      <c r="T114" s="152"/>
      <c r="U114" s="156"/>
      <c r="V114" s="156"/>
      <c r="W114" s="455"/>
      <c r="X114" s="456"/>
      <c r="Y114" s="479"/>
      <c r="Z114" s="480"/>
      <c r="AA114" s="456"/>
      <c r="AB114" s="481"/>
      <c r="AC114" s="482"/>
      <c r="AD114" s="481"/>
      <c r="AE114" s="482"/>
      <c r="AF114" s="481"/>
      <c r="AG114" s="482"/>
      <c r="AH114" s="497"/>
      <c r="AI114" s="498"/>
      <c r="AJ114" s="278"/>
      <c r="AK114" s="279"/>
      <c r="AL114" s="499"/>
      <c r="AM114" s="278"/>
      <c r="AN114" s="279"/>
      <c r="AO114" s="513"/>
      <c r="AP114" s="278"/>
      <c r="AQ114" s="514"/>
      <c r="AR114" s="498"/>
      <c r="AS114" s="278"/>
      <c r="AT114" s="515"/>
      <c r="AU114" s="498"/>
      <c r="AV114" s="278"/>
      <c r="AW114" s="279"/>
      <c r="AX114" s="499"/>
      <c r="AY114" s="278"/>
      <c r="AZ114" s="279"/>
      <c r="BA114" s="513"/>
      <c r="BB114" s="278"/>
      <c r="BC114" s="514"/>
      <c r="BD114" s="498"/>
      <c r="BE114" s="278"/>
      <c r="BF114" s="515"/>
      <c r="BG114" s="392"/>
      <c r="BH114" s="393"/>
      <c r="BI114" s="394"/>
      <c r="BJ114" s="395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</row>
    <row r="115" s="3" customFormat="1" ht="25.5" spans="1:86">
      <c r="A115" s="80" t="s">
        <v>310</v>
      </c>
      <c r="B115" s="81"/>
      <c r="C115" s="82" t="s">
        <v>311</v>
      </c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175"/>
      <c r="S115" s="64"/>
      <c r="T115" s="182"/>
      <c r="U115" s="183"/>
      <c r="V115" s="65"/>
      <c r="W115" s="66" t="s">
        <v>312</v>
      </c>
      <c r="X115" s="130"/>
      <c r="Y115" s="483" t="s">
        <v>312</v>
      </c>
      <c r="Z115" s="484"/>
      <c r="AA115" s="221" t="s">
        <v>312</v>
      </c>
      <c r="AB115" s="67"/>
      <c r="AC115" s="67"/>
      <c r="AD115" s="67"/>
      <c r="AE115" s="67"/>
      <c r="AF115" s="67"/>
      <c r="AG115" s="67"/>
      <c r="AH115" s="272"/>
      <c r="AI115" s="291" t="str">
        <f>W115</f>
        <v>/10</v>
      </c>
      <c r="AJ115" s="273" t="str">
        <f>AA115</f>
        <v>/10</v>
      </c>
      <c r="AK115" s="274"/>
      <c r="AL115" s="292"/>
      <c r="AM115" s="273"/>
      <c r="AN115" s="274"/>
      <c r="AO115" s="322"/>
      <c r="AP115" s="273"/>
      <c r="AQ115" s="323"/>
      <c r="AR115" s="291"/>
      <c r="AS115" s="273"/>
      <c r="AT115" s="391"/>
      <c r="AU115" s="291"/>
      <c r="AV115" s="273"/>
      <c r="AW115" s="274"/>
      <c r="AX115" s="292"/>
      <c r="AY115" s="273"/>
      <c r="AZ115" s="274"/>
      <c r="BA115" s="322"/>
      <c r="BB115" s="273"/>
      <c r="BC115" s="323"/>
      <c r="BD115" s="291"/>
      <c r="BE115" s="273"/>
      <c r="BF115" s="391"/>
      <c r="BG115" s="392"/>
      <c r="BH115" s="393"/>
      <c r="BI115" s="394"/>
      <c r="BJ115" s="395" t="s">
        <v>87</v>
      </c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</row>
    <row r="116" s="3" customFormat="1" ht="51.75" customHeight="1" spans="1:86">
      <c r="A116" s="80" t="s">
        <v>313</v>
      </c>
      <c r="B116" s="81"/>
      <c r="C116" s="82" t="s">
        <v>314</v>
      </c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175"/>
      <c r="S116" s="64"/>
      <c r="T116" s="182"/>
      <c r="U116" s="183"/>
      <c r="V116" s="65"/>
      <c r="W116" s="66" t="s">
        <v>312</v>
      </c>
      <c r="X116" s="130"/>
      <c r="Y116" s="483" t="s">
        <v>312</v>
      </c>
      <c r="Z116" s="484"/>
      <c r="AA116" s="221" t="s">
        <v>312</v>
      </c>
      <c r="AB116" s="67"/>
      <c r="AC116" s="67"/>
      <c r="AD116" s="67"/>
      <c r="AE116" s="67"/>
      <c r="AF116" s="67"/>
      <c r="AG116" s="67"/>
      <c r="AH116" s="272"/>
      <c r="AI116" s="291"/>
      <c r="AJ116" s="273"/>
      <c r="AK116" s="274"/>
      <c r="AL116" s="292" t="str">
        <f>AM116</f>
        <v>/10</v>
      </c>
      <c r="AM116" s="273" t="s">
        <v>312</v>
      </c>
      <c r="AN116" s="274"/>
      <c r="AO116" s="322"/>
      <c r="AP116" s="273"/>
      <c r="AQ116" s="323"/>
      <c r="AR116" s="291"/>
      <c r="AS116" s="273"/>
      <c r="AT116" s="391"/>
      <c r="AU116" s="291"/>
      <c r="AV116" s="273"/>
      <c r="AW116" s="274"/>
      <c r="AX116" s="292"/>
      <c r="AY116" s="273"/>
      <c r="AZ116" s="274"/>
      <c r="BA116" s="322"/>
      <c r="BB116" s="273"/>
      <c r="BC116" s="323"/>
      <c r="BD116" s="291"/>
      <c r="BE116" s="273"/>
      <c r="BF116" s="391"/>
      <c r="BG116" s="392"/>
      <c r="BH116" s="393"/>
      <c r="BI116" s="394"/>
      <c r="BJ116" s="395" t="s">
        <v>87</v>
      </c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</row>
    <row r="117" s="3" customFormat="1" ht="25.5" spans="1:86">
      <c r="A117" s="80" t="s">
        <v>315</v>
      </c>
      <c r="B117" s="81"/>
      <c r="C117" s="82" t="s">
        <v>316</v>
      </c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175"/>
      <c r="S117" s="64"/>
      <c r="T117" s="182"/>
      <c r="U117" s="183" t="s">
        <v>317</v>
      </c>
      <c r="V117" s="65"/>
      <c r="W117" s="66" t="s">
        <v>318</v>
      </c>
      <c r="X117" s="130"/>
      <c r="Y117" s="483" t="str">
        <f>AE117</f>
        <v>/108</v>
      </c>
      <c r="Z117" s="484"/>
      <c r="AA117" s="221"/>
      <c r="AB117" s="67"/>
      <c r="AC117" s="67"/>
      <c r="AD117" s="67"/>
      <c r="AE117" s="67" t="s">
        <v>319</v>
      </c>
      <c r="AF117" s="67"/>
      <c r="AG117" s="67"/>
      <c r="AH117" s="272"/>
      <c r="AI117" s="291"/>
      <c r="AJ117" s="273"/>
      <c r="AK117" s="274"/>
      <c r="AL117" s="292"/>
      <c r="AM117" s="273"/>
      <c r="AN117" s="274"/>
      <c r="AO117" s="322"/>
      <c r="AP117" s="273"/>
      <c r="AQ117" s="323"/>
      <c r="AR117" s="291" t="s">
        <v>320</v>
      </c>
      <c r="AS117" s="273" t="s">
        <v>321</v>
      </c>
      <c r="AT117" s="391"/>
      <c r="AU117" s="291" t="s">
        <v>320</v>
      </c>
      <c r="AV117" s="273" t="s">
        <v>321</v>
      </c>
      <c r="AW117" s="274"/>
      <c r="AX117" s="359" t="s">
        <v>320</v>
      </c>
      <c r="AY117" s="360" t="s">
        <v>321</v>
      </c>
      <c r="AZ117" s="274"/>
      <c r="BA117" s="322"/>
      <c r="BB117" s="273"/>
      <c r="BC117" s="323"/>
      <c r="BD117" s="291"/>
      <c r="BE117" s="273"/>
      <c r="BF117" s="391"/>
      <c r="BG117" s="392" t="s">
        <v>322</v>
      </c>
      <c r="BH117" s="393"/>
      <c r="BI117" s="394"/>
      <c r="BJ117" s="395" t="s">
        <v>99</v>
      </c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</row>
    <row r="118" s="3" customFormat="1" ht="25.5" spans="1:86">
      <c r="A118" s="80" t="s">
        <v>323</v>
      </c>
      <c r="B118" s="81"/>
      <c r="C118" s="82" t="s">
        <v>324</v>
      </c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175"/>
      <c r="S118" s="64"/>
      <c r="T118" s="182"/>
      <c r="U118" s="183"/>
      <c r="V118" s="65"/>
      <c r="W118" s="66" t="str">
        <f>Y118</f>
        <v>/72</v>
      </c>
      <c r="X118" s="130"/>
      <c r="Y118" s="483" t="str">
        <f>AE118</f>
        <v>/72</v>
      </c>
      <c r="Z118" s="484"/>
      <c r="AA118" s="221"/>
      <c r="AB118" s="67"/>
      <c r="AC118" s="67"/>
      <c r="AD118" s="67"/>
      <c r="AE118" s="67" t="s">
        <v>320</v>
      </c>
      <c r="AF118" s="67"/>
      <c r="AG118" s="67"/>
      <c r="AH118" s="272"/>
      <c r="AI118" s="291"/>
      <c r="AJ118" s="273"/>
      <c r="AK118" s="274"/>
      <c r="AL118" s="292"/>
      <c r="AM118" s="273"/>
      <c r="AN118" s="274"/>
      <c r="AO118" s="322"/>
      <c r="AP118" s="273"/>
      <c r="AQ118" s="323"/>
      <c r="AR118" s="291"/>
      <c r="AS118" s="273"/>
      <c r="AT118" s="391"/>
      <c r="AU118" s="291" t="str">
        <f>AV118</f>
        <v>/36</v>
      </c>
      <c r="AV118" s="273" t="s">
        <v>321</v>
      </c>
      <c r="AW118" s="274"/>
      <c r="AX118" s="359" t="str">
        <f>AY118</f>
        <v>/36</v>
      </c>
      <c r="AY118" s="360" t="s">
        <v>321</v>
      </c>
      <c r="AZ118" s="274"/>
      <c r="BA118" s="322"/>
      <c r="BB118" s="273"/>
      <c r="BC118" s="323"/>
      <c r="BD118" s="291"/>
      <c r="BE118" s="273"/>
      <c r="BF118" s="391"/>
      <c r="BG118" s="392"/>
      <c r="BH118" s="393"/>
      <c r="BI118" s="394"/>
      <c r="BJ118" s="395" t="s">
        <v>325</v>
      </c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</row>
    <row r="119" s="3" customFormat="1" ht="26.25" spans="1:86">
      <c r="A119" s="84" t="s">
        <v>326</v>
      </c>
      <c r="B119" s="85"/>
      <c r="C119" s="86" t="s">
        <v>327</v>
      </c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155"/>
      <c r="S119" s="151"/>
      <c r="T119" s="152"/>
      <c r="U119" s="156"/>
      <c r="V119" s="156"/>
      <c r="W119" s="455"/>
      <c r="X119" s="456"/>
      <c r="Y119" s="479"/>
      <c r="Z119" s="480"/>
      <c r="AA119" s="456"/>
      <c r="AB119" s="481"/>
      <c r="AC119" s="482"/>
      <c r="AD119" s="481"/>
      <c r="AE119" s="482"/>
      <c r="AF119" s="481"/>
      <c r="AG119" s="482"/>
      <c r="AH119" s="497"/>
      <c r="AI119" s="498"/>
      <c r="AJ119" s="278"/>
      <c r="AK119" s="279"/>
      <c r="AL119" s="499"/>
      <c r="AM119" s="278"/>
      <c r="AN119" s="279"/>
      <c r="AO119" s="513"/>
      <c r="AP119" s="278"/>
      <c r="AQ119" s="514"/>
      <c r="AR119" s="498"/>
      <c r="AS119" s="278"/>
      <c r="AT119" s="515"/>
      <c r="AU119" s="498"/>
      <c r="AV119" s="278"/>
      <c r="AW119" s="279"/>
      <c r="AX119" s="499"/>
      <c r="AY119" s="278"/>
      <c r="AZ119" s="279"/>
      <c r="BA119" s="513"/>
      <c r="BB119" s="278"/>
      <c r="BC119" s="514"/>
      <c r="BD119" s="498"/>
      <c r="BE119" s="278"/>
      <c r="BF119" s="515"/>
      <c r="BG119" s="537"/>
      <c r="BH119" s="538"/>
      <c r="BI119" s="539"/>
      <c r="BJ119" s="395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</row>
    <row r="120" s="3" customFormat="1" ht="25.5" spans="1:86">
      <c r="A120" s="433" t="s">
        <v>328</v>
      </c>
      <c r="B120" s="434"/>
      <c r="C120" s="96" t="s">
        <v>324</v>
      </c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  <c r="R120" s="176"/>
      <c r="S120" s="457"/>
      <c r="T120" s="458"/>
      <c r="U120" s="459" t="s">
        <v>329</v>
      </c>
      <c r="V120" s="460"/>
      <c r="W120" s="461" t="str">
        <f>Y120</f>
        <v>/360</v>
      </c>
      <c r="X120" s="462"/>
      <c r="Y120" s="485" t="str">
        <f>AE120</f>
        <v>/360</v>
      </c>
      <c r="Z120" s="486"/>
      <c r="AA120" s="487"/>
      <c r="AB120" s="488"/>
      <c r="AC120" s="488"/>
      <c r="AD120" s="488"/>
      <c r="AE120" s="488" t="s">
        <v>330</v>
      </c>
      <c r="AF120" s="488"/>
      <c r="AG120" s="488"/>
      <c r="AH120" s="500"/>
      <c r="AI120" s="501" t="str">
        <f>AJ120</f>
        <v>/72</v>
      </c>
      <c r="AJ120" s="360" t="s">
        <v>320</v>
      </c>
      <c r="AK120" s="502"/>
      <c r="AL120" s="359" t="str">
        <f>AM120</f>
        <v>/72</v>
      </c>
      <c r="AM120" s="360" t="s">
        <v>320</v>
      </c>
      <c r="AN120" s="274"/>
      <c r="AO120" s="322" t="str">
        <f>AP120</f>
        <v>/72</v>
      </c>
      <c r="AP120" s="273" t="s">
        <v>320</v>
      </c>
      <c r="AQ120" s="323"/>
      <c r="AR120" s="292" t="str">
        <f>AS120</f>
        <v>/72</v>
      </c>
      <c r="AS120" s="273" t="s">
        <v>320</v>
      </c>
      <c r="AT120" s="516"/>
      <c r="AU120" s="501" t="str">
        <f>AV120</f>
        <v>/36</v>
      </c>
      <c r="AV120" s="360" t="s">
        <v>321</v>
      </c>
      <c r="AW120" s="502"/>
      <c r="AX120" s="359" t="str">
        <f>AY120</f>
        <v>/36</v>
      </c>
      <c r="AY120" s="360" t="s">
        <v>321</v>
      </c>
      <c r="AZ120" s="502"/>
      <c r="BA120" s="517"/>
      <c r="BB120" s="360"/>
      <c r="BC120" s="518"/>
      <c r="BD120" s="501"/>
      <c r="BE120" s="360"/>
      <c r="BF120" s="516"/>
      <c r="BG120" s="392" t="s">
        <v>331</v>
      </c>
      <c r="BH120" s="393"/>
      <c r="BI120" s="394"/>
      <c r="BJ120" s="395" t="s">
        <v>325</v>
      </c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</row>
    <row r="121" s="3" customFormat="1" ht="25.5" spans="1:86">
      <c r="A121" s="435" t="s">
        <v>332</v>
      </c>
      <c r="B121" s="436"/>
      <c r="C121" s="437" t="s">
        <v>333</v>
      </c>
      <c r="D121" s="438"/>
      <c r="E121" s="438"/>
      <c r="F121" s="438"/>
      <c r="G121" s="438"/>
      <c r="H121" s="438"/>
      <c r="I121" s="438"/>
      <c r="J121" s="438"/>
      <c r="K121" s="438"/>
      <c r="L121" s="438"/>
      <c r="M121" s="438"/>
      <c r="N121" s="438"/>
      <c r="O121" s="438"/>
      <c r="P121" s="438"/>
      <c r="Q121" s="438"/>
      <c r="R121" s="463"/>
      <c r="S121" s="457"/>
      <c r="T121" s="458"/>
      <c r="U121" s="183" t="s">
        <v>334</v>
      </c>
      <c r="V121" s="65"/>
      <c r="W121" s="66" t="s">
        <v>320</v>
      </c>
      <c r="X121" s="130"/>
      <c r="Y121" s="483" t="s">
        <v>321</v>
      </c>
      <c r="Z121" s="484"/>
      <c r="AA121" s="221"/>
      <c r="AB121" s="67"/>
      <c r="AC121" s="67"/>
      <c r="AD121" s="67"/>
      <c r="AE121" s="67" t="s">
        <v>321</v>
      </c>
      <c r="AF121" s="67"/>
      <c r="AG121" s="67"/>
      <c r="AH121" s="272"/>
      <c r="AI121" s="291"/>
      <c r="AJ121" s="273"/>
      <c r="AK121" s="274"/>
      <c r="AL121" s="359" t="s">
        <v>320</v>
      </c>
      <c r="AM121" s="360" t="s">
        <v>321</v>
      </c>
      <c r="AN121" s="502"/>
      <c r="AO121" s="517"/>
      <c r="AP121" s="360"/>
      <c r="AQ121" s="518"/>
      <c r="AR121" s="501"/>
      <c r="AS121" s="360"/>
      <c r="AT121" s="516"/>
      <c r="AU121" s="501"/>
      <c r="AV121" s="360"/>
      <c r="AW121" s="502"/>
      <c r="AX121" s="359"/>
      <c r="AY121" s="360"/>
      <c r="AZ121" s="502"/>
      <c r="BA121" s="517"/>
      <c r="BB121" s="360"/>
      <c r="BC121" s="518"/>
      <c r="BD121" s="501"/>
      <c r="BE121" s="360"/>
      <c r="BF121" s="516"/>
      <c r="BG121" s="392" t="s">
        <v>335</v>
      </c>
      <c r="BH121" s="393"/>
      <c r="BI121" s="394"/>
      <c r="BJ121" s="395" t="s">
        <v>336</v>
      </c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</row>
    <row r="122" s="3" customFormat="1" ht="25.5" spans="1:86">
      <c r="A122" s="80" t="s">
        <v>337</v>
      </c>
      <c r="B122" s="81"/>
      <c r="C122" s="82" t="s">
        <v>338</v>
      </c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175"/>
      <c r="S122" s="64"/>
      <c r="T122" s="182"/>
      <c r="U122" s="183" t="s">
        <v>339</v>
      </c>
      <c r="V122" s="65"/>
      <c r="W122" s="66" t="s">
        <v>320</v>
      </c>
      <c r="X122" s="130"/>
      <c r="Y122" s="483" t="s">
        <v>321</v>
      </c>
      <c r="Z122" s="484"/>
      <c r="AA122" s="221" t="s">
        <v>340</v>
      </c>
      <c r="AB122" s="67"/>
      <c r="AC122" s="67" t="s">
        <v>340</v>
      </c>
      <c r="AD122" s="67"/>
      <c r="AE122" s="67"/>
      <c r="AF122" s="67"/>
      <c r="AG122" s="67"/>
      <c r="AH122" s="272"/>
      <c r="AI122" s="291"/>
      <c r="AJ122" s="273"/>
      <c r="AK122" s="274"/>
      <c r="AL122" s="292"/>
      <c r="AM122" s="273"/>
      <c r="AN122" s="274"/>
      <c r="AO122" s="322" t="str">
        <f>W122</f>
        <v>/72</v>
      </c>
      <c r="AP122" s="273" t="str">
        <f>Y122</f>
        <v>/36</v>
      </c>
      <c r="AQ122" s="323"/>
      <c r="AR122" s="291"/>
      <c r="AS122" s="273"/>
      <c r="AT122" s="391"/>
      <c r="AU122" s="291"/>
      <c r="AV122" s="273"/>
      <c r="AW122" s="274"/>
      <c r="AX122" s="359"/>
      <c r="AY122" s="360"/>
      <c r="AZ122" s="274"/>
      <c r="BA122" s="322"/>
      <c r="BB122" s="273"/>
      <c r="BC122" s="323"/>
      <c r="BD122" s="291"/>
      <c r="BE122" s="273"/>
      <c r="BF122" s="391"/>
      <c r="BG122" s="392" t="s">
        <v>341</v>
      </c>
      <c r="BH122" s="393"/>
      <c r="BI122" s="394"/>
      <c r="BJ122" s="395" t="s">
        <v>342</v>
      </c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</row>
    <row r="123" s="1" customFormat="1" ht="25.5" customHeight="1" spans="1:62">
      <c r="A123" s="80" t="s">
        <v>343</v>
      </c>
      <c r="B123" s="81"/>
      <c r="C123" s="439" t="s">
        <v>344</v>
      </c>
      <c r="D123" s="440"/>
      <c r="E123" s="440"/>
      <c r="F123" s="440"/>
      <c r="G123" s="440"/>
      <c r="H123" s="440"/>
      <c r="I123" s="440"/>
      <c r="J123" s="440"/>
      <c r="K123" s="440"/>
      <c r="L123" s="440"/>
      <c r="M123" s="440"/>
      <c r="N123" s="440"/>
      <c r="O123" s="440"/>
      <c r="P123" s="440"/>
      <c r="Q123" s="440"/>
      <c r="R123" s="464"/>
      <c r="S123" s="151"/>
      <c r="T123" s="152"/>
      <c r="U123" s="156" t="s">
        <v>345</v>
      </c>
      <c r="V123" s="156"/>
      <c r="W123" s="66" t="s">
        <v>320</v>
      </c>
      <c r="X123" s="130"/>
      <c r="Y123" s="483" t="s">
        <v>321</v>
      </c>
      <c r="Z123" s="484"/>
      <c r="AA123" s="221" t="s">
        <v>340</v>
      </c>
      <c r="AB123" s="67"/>
      <c r="AC123" s="67"/>
      <c r="AD123" s="67"/>
      <c r="AE123" s="67" t="s">
        <v>340</v>
      </c>
      <c r="AF123" s="67"/>
      <c r="AG123" s="67"/>
      <c r="AH123" s="272"/>
      <c r="AI123" s="268"/>
      <c r="AJ123" s="273"/>
      <c r="AK123" s="274"/>
      <c r="AL123" s="275"/>
      <c r="AM123" s="273"/>
      <c r="AN123" s="274"/>
      <c r="AO123" s="288"/>
      <c r="AP123" s="269"/>
      <c r="AQ123" s="289"/>
      <c r="AR123" s="298"/>
      <c r="AS123" s="269"/>
      <c r="AT123" s="290"/>
      <c r="AU123" s="298" t="str">
        <f>W123</f>
        <v>/72</v>
      </c>
      <c r="AV123" s="269" t="str">
        <f>Y123</f>
        <v>/36</v>
      </c>
      <c r="AW123" s="270"/>
      <c r="AX123" s="271"/>
      <c r="AY123" s="269"/>
      <c r="AZ123" s="270"/>
      <c r="BA123" s="288"/>
      <c r="BB123" s="273"/>
      <c r="BC123" s="323"/>
      <c r="BD123" s="298"/>
      <c r="BE123" s="294"/>
      <c r="BF123" s="410"/>
      <c r="BG123" s="392" t="s">
        <v>346</v>
      </c>
      <c r="BH123" s="393"/>
      <c r="BI123" s="394"/>
      <c r="BJ123" s="395" t="s">
        <v>190</v>
      </c>
    </row>
    <row r="124" s="3" customFormat="1" ht="50.1" customHeight="1" spans="1:86">
      <c r="A124" s="80" t="s">
        <v>347</v>
      </c>
      <c r="B124" s="81"/>
      <c r="C124" s="96" t="s">
        <v>348</v>
      </c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176"/>
      <c r="S124" s="151"/>
      <c r="T124" s="152"/>
      <c r="U124" s="156" t="s">
        <v>349</v>
      </c>
      <c r="V124" s="156"/>
      <c r="W124" s="151" t="s">
        <v>350</v>
      </c>
      <c r="X124" s="156"/>
      <c r="Y124" s="489" t="s">
        <v>351</v>
      </c>
      <c r="Z124" s="490"/>
      <c r="AA124" s="156" t="s">
        <v>352</v>
      </c>
      <c r="AB124" s="183"/>
      <c r="AC124" s="65"/>
      <c r="AD124" s="183"/>
      <c r="AE124" s="65" t="s">
        <v>353</v>
      </c>
      <c r="AF124" s="183"/>
      <c r="AG124" s="65"/>
      <c r="AH124" s="152"/>
      <c r="AI124" s="291"/>
      <c r="AJ124" s="273"/>
      <c r="AK124" s="274"/>
      <c r="AL124" s="292"/>
      <c r="AM124" s="273"/>
      <c r="AN124" s="274"/>
      <c r="AO124" s="322"/>
      <c r="AP124" s="273"/>
      <c r="AQ124" s="323"/>
      <c r="AR124" s="291"/>
      <c r="AS124" s="273"/>
      <c r="AT124" s="391"/>
      <c r="AU124" s="291"/>
      <c r="AV124" s="273"/>
      <c r="AW124" s="274"/>
      <c r="AX124" s="292" t="str">
        <f>W124</f>
        <v>/60</v>
      </c>
      <c r="AY124" s="273" t="str">
        <f>Y124</f>
        <v>/34</v>
      </c>
      <c r="AZ124" s="274"/>
      <c r="BA124" s="322"/>
      <c r="BB124" s="273"/>
      <c r="BC124" s="323"/>
      <c r="BD124" s="291"/>
      <c r="BE124" s="273"/>
      <c r="BF124" s="391"/>
      <c r="BG124" s="392" t="s">
        <v>354</v>
      </c>
      <c r="BH124" s="393"/>
      <c r="BI124" s="394"/>
      <c r="BJ124" s="533" t="s">
        <v>355</v>
      </c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</row>
    <row r="125" s="3" customFormat="1" ht="24.75" customHeight="1" spans="1:86">
      <c r="A125" s="80" t="s">
        <v>356</v>
      </c>
      <c r="B125" s="81"/>
      <c r="C125" s="82" t="s">
        <v>357</v>
      </c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175"/>
      <c r="S125" s="64"/>
      <c r="T125" s="182"/>
      <c r="U125" s="183" t="s">
        <v>358</v>
      </c>
      <c r="V125" s="65"/>
      <c r="W125" s="66" t="s">
        <v>359</v>
      </c>
      <c r="X125" s="130"/>
      <c r="Y125" s="483" t="s">
        <v>321</v>
      </c>
      <c r="Z125" s="484"/>
      <c r="AA125" s="221" t="s">
        <v>340</v>
      </c>
      <c r="AB125" s="67"/>
      <c r="AC125" s="67"/>
      <c r="AD125" s="67"/>
      <c r="AE125" s="67" t="s">
        <v>340</v>
      </c>
      <c r="AF125" s="67"/>
      <c r="AG125" s="67"/>
      <c r="AH125" s="272"/>
      <c r="AI125" s="291"/>
      <c r="AJ125" s="273"/>
      <c r="AK125" s="274"/>
      <c r="AL125" s="292"/>
      <c r="AM125" s="273"/>
      <c r="AN125" s="274"/>
      <c r="AO125" s="322"/>
      <c r="AP125" s="273"/>
      <c r="AQ125" s="323"/>
      <c r="AR125" s="291"/>
      <c r="AS125" s="273"/>
      <c r="AT125" s="391"/>
      <c r="AU125" s="291"/>
      <c r="AV125" s="273"/>
      <c r="AW125" s="274"/>
      <c r="AX125" s="359"/>
      <c r="AY125" s="360"/>
      <c r="AZ125" s="274"/>
      <c r="BA125" s="322" t="str">
        <f>W125</f>
        <v>/102</v>
      </c>
      <c r="BB125" s="273" t="str">
        <f>Y125</f>
        <v>/36</v>
      </c>
      <c r="BC125" s="323"/>
      <c r="BD125" s="291"/>
      <c r="BE125" s="273"/>
      <c r="BF125" s="391"/>
      <c r="BG125" s="392" t="s">
        <v>360</v>
      </c>
      <c r="BH125" s="393"/>
      <c r="BI125" s="394"/>
      <c r="BJ125" s="395" t="s">
        <v>91</v>
      </c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</row>
    <row r="126" s="3" customFormat="1" ht="25.5" customHeight="1" spans="1:86">
      <c r="A126" s="441" t="s">
        <v>361</v>
      </c>
      <c r="B126" s="442"/>
      <c r="C126" s="443" t="s">
        <v>362</v>
      </c>
      <c r="D126" s="444"/>
      <c r="E126" s="444"/>
      <c r="F126" s="444"/>
      <c r="G126" s="444"/>
      <c r="H126" s="444"/>
      <c r="I126" s="444"/>
      <c r="J126" s="444"/>
      <c r="K126" s="444"/>
      <c r="L126" s="444"/>
      <c r="M126" s="444"/>
      <c r="N126" s="444"/>
      <c r="O126" s="444"/>
      <c r="P126" s="444"/>
      <c r="Q126" s="444"/>
      <c r="R126" s="465"/>
      <c r="S126" s="466"/>
      <c r="T126" s="467"/>
      <c r="U126" s="468"/>
      <c r="V126" s="468"/>
      <c r="W126" s="469" t="s">
        <v>363</v>
      </c>
      <c r="X126" s="470"/>
      <c r="Y126" s="491" t="s">
        <v>363</v>
      </c>
      <c r="Z126" s="492"/>
      <c r="AA126" s="493" t="s">
        <v>363</v>
      </c>
      <c r="AB126" s="494"/>
      <c r="AC126" s="494"/>
      <c r="AD126" s="494"/>
      <c r="AE126" s="494"/>
      <c r="AF126" s="494"/>
      <c r="AG126" s="494"/>
      <c r="AH126" s="503"/>
      <c r="AI126" s="504"/>
      <c r="AJ126" s="505"/>
      <c r="AK126" s="506"/>
      <c r="AL126" s="507"/>
      <c r="AM126" s="505"/>
      <c r="AN126" s="506"/>
      <c r="AO126" s="519"/>
      <c r="AP126" s="505"/>
      <c r="AQ126" s="520"/>
      <c r="AR126" s="504"/>
      <c r="AS126" s="505"/>
      <c r="AT126" s="521"/>
      <c r="AU126" s="504"/>
      <c r="AV126" s="505"/>
      <c r="AW126" s="506"/>
      <c r="AX126" s="507"/>
      <c r="AY126" s="505"/>
      <c r="AZ126" s="506"/>
      <c r="BA126" s="519"/>
      <c r="BB126" s="505"/>
      <c r="BC126" s="520"/>
      <c r="BD126" s="504" t="s">
        <v>363</v>
      </c>
      <c r="BE126" s="505" t="s">
        <v>363</v>
      </c>
      <c r="BF126" s="521"/>
      <c r="BG126" s="540"/>
      <c r="BH126" s="541"/>
      <c r="BI126" s="542"/>
      <c r="BJ126" s="543" t="s">
        <v>190</v>
      </c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</row>
    <row r="127" s="3" customFormat="1" ht="23.25" customHeight="1" spans="1:86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544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</row>
    <row r="128" s="3" customFormat="1" ht="27.75" customHeight="1" spans="1:86">
      <c r="A128" s="445" t="s">
        <v>364</v>
      </c>
      <c r="B128" s="446"/>
      <c r="C128" s="446"/>
      <c r="D128" s="446"/>
      <c r="E128" s="446"/>
      <c r="F128" s="446"/>
      <c r="G128" s="446"/>
      <c r="H128" s="446"/>
      <c r="I128" s="446"/>
      <c r="J128" s="446"/>
      <c r="K128" s="446"/>
      <c r="L128" s="446"/>
      <c r="M128" s="446"/>
      <c r="N128" s="446"/>
      <c r="O128" s="446"/>
      <c r="P128" s="446"/>
      <c r="Q128" s="446"/>
      <c r="R128" s="446"/>
      <c r="S128" s="446"/>
      <c r="T128" s="446"/>
      <c r="U128" s="446"/>
      <c r="V128" s="471"/>
      <c r="W128" s="472">
        <f>W33+W56</f>
        <v>7306</v>
      </c>
      <c r="X128" s="473"/>
      <c r="Y128" s="473">
        <f>Y33+Y56</f>
        <v>3870</v>
      </c>
      <c r="Z128" s="473"/>
      <c r="AA128" s="473">
        <f>AA33+AA56</f>
        <v>1810</v>
      </c>
      <c r="AB128" s="473"/>
      <c r="AC128" s="473">
        <f>AC33+AC56</f>
        <v>774</v>
      </c>
      <c r="AD128" s="473"/>
      <c r="AE128" s="473">
        <f>AE33+AE56</f>
        <v>1188</v>
      </c>
      <c r="AF128" s="473"/>
      <c r="AG128" s="473">
        <f>AG33+AG56</f>
        <v>98</v>
      </c>
      <c r="AH128" s="508"/>
      <c r="AI128" s="509">
        <f t="shared" ref="AI128:BF128" si="58">AI33+AI56</f>
        <v>1026</v>
      </c>
      <c r="AJ128" s="510">
        <f t="shared" si="58"/>
        <v>576</v>
      </c>
      <c r="AK128" s="511">
        <f t="shared" si="58"/>
        <v>28</v>
      </c>
      <c r="AL128" s="512">
        <f t="shared" si="58"/>
        <v>1096</v>
      </c>
      <c r="AM128" s="510">
        <f t="shared" si="58"/>
        <v>576</v>
      </c>
      <c r="AN128" s="511">
        <f t="shared" si="58"/>
        <v>30</v>
      </c>
      <c r="AO128" s="522">
        <f t="shared" si="58"/>
        <v>1026</v>
      </c>
      <c r="AP128" s="510">
        <f t="shared" si="58"/>
        <v>540</v>
      </c>
      <c r="AQ128" s="523">
        <f t="shared" si="58"/>
        <v>28</v>
      </c>
      <c r="AR128" s="509">
        <f t="shared" si="58"/>
        <v>988</v>
      </c>
      <c r="AS128" s="510">
        <f t="shared" si="58"/>
        <v>522</v>
      </c>
      <c r="AT128" s="524">
        <f t="shared" si="58"/>
        <v>27</v>
      </c>
      <c r="AU128" s="525">
        <f t="shared" si="58"/>
        <v>1028</v>
      </c>
      <c r="AV128" s="510">
        <f t="shared" si="58"/>
        <v>522</v>
      </c>
      <c r="AW128" s="511">
        <f t="shared" si="58"/>
        <v>28</v>
      </c>
      <c r="AX128" s="527">
        <f t="shared" si="58"/>
        <v>996</v>
      </c>
      <c r="AY128" s="510">
        <f t="shared" si="58"/>
        <v>522</v>
      </c>
      <c r="AZ128" s="511">
        <f t="shared" si="58"/>
        <v>27</v>
      </c>
      <c r="BA128" s="522">
        <f t="shared" si="58"/>
        <v>1267</v>
      </c>
      <c r="BB128" s="510">
        <f t="shared" si="58"/>
        <v>612</v>
      </c>
      <c r="BC128" s="523">
        <f t="shared" si="58"/>
        <v>37</v>
      </c>
      <c r="BD128" s="509">
        <f t="shared" si="58"/>
        <v>0</v>
      </c>
      <c r="BE128" s="510">
        <f t="shared" si="58"/>
        <v>0</v>
      </c>
      <c r="BF128" s="524">
        <f t="shared" si="58"/>
        <v>0</v>
      </c>
      <c r="BG128" s="545"/>
      <c r="BH128" s="546"/>
      <c r="BI128" s="547"/>
      <c r="BJ128" s="548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</row>
    <row r="129" s="1" customFormat="1" ht="27.75" customHeight="1" spans="1:62">
      <c r="A129" s="549" t="s">
        <v>365</v>
      </c>
      <c r="B129" s="550"/>
      <c r="C129" s="550"/>
      <c r="D129" s="550"/>
      <c r="E129" s="550"/>
      <c r="F129" s="550"/>
      <c r="G129" s="550"/>
      <c r="H129" s="550"/>
      <c r="I129" s="550"/>
      <c r="J129" s="550"/>
      <c r="K129" s="550"/>
      <c r="L129" s="550"/>
      <c r="M129" s="550"/>
      <c r="N129" s="550"/>
      <c r="O129" s="550"/>
      <c r="P129" s="550"/>
      <c r="Q129" s="550"/>
      <c r="R129" s="550"/>
      <c r="S129" s="550"/>
      <c r="T129" s="550"/>
      <c r="U129" s="550"/>
      <c r="V129" s="598"/>
      <c r="W129" s="599">
        <f>AI128+AL128+AO128+AR128+AU128+AX128+BA128</f>
        <v>7427</v>
      </c>
      <c r="X129" s="600"/>
      <c r="Y129" s="600">
        <f>AJ128+AM128+AP128+AS128+AV128+AY128+BB128</f>
        <v>3870</v>
      </c>
      <c r="Z129" s="600"/>
      <c r="AA129" s="600"/>
      <c r="AB129" s="600"/>
      <c r="AC129" s="600"/>
      <c r="AD129" s="600"/>
      <c r="AE129" s="600"/>
      <c r="AF129" s="600"/>
      <c r="AG129" s="600"/>
      <c r="AH129" s="626"/>
      <c r="AI129" s="627">
        <f>AI128/(AI31+3)</f>
        <v>48.8571428571429</v>
      </c>
      <c r="AJ129" s="628">
        <f>AJ128/AI31</f>
        <v>32</v>
      </c>
      <c r="AK129" s="629"/>
      <c r="AL129" s="630">
        <f>AL128/(AL31+3)</f>
        <v>57.6842105263158</v>
      </c>
      <c r="AM129" s="628">
        <f>AM128/AL31</f>
        <v>36</v>
      </c>
      <c r="AN129" s="631">
        <f>AK128+AN128+O137</f>
        <v>59.5</v>
      </c>
      <c r="AO129" s="650">
        <f>AO128/(AO31+3)</f>
        <v>48.8571428571429</v>
      </c>
      <c r="AP129" s="628">
        <f>AP128/AO31</f>
        <v>30</v>
      </c>
      <c r="AQ129" s="651"/>
      <c r="AR129" s="627">
        <f>AR128/(AR31+3)</f>
        <v>52</v>
      </c>
      <c r="AS129" s="628">
        <f>AS128/AR31</f>
        <v>32.625</v>
      </c>
      <c r="AT129" s="652">
        <f>AQ128+AT128+O138</f>
        <v>60.4</v>
      </c>
      <c r="AU129" s="627">
        <f>AU128/(AU31+3)</f>
        <v>48.9523809523809</v>
      </c>
      <c r="AV129" s="628">
        <f>AV128/AU31</f>
        <v>29</v>
      </c>
      <c r="AW129" s="629"/>
      <c r="AX129" s="630">
        <f>AX128/(AX31+3)</f>
        <v>52.4210526315789</v>
      </c>
      <c r="AY129" s="628">
        <f>AY128/AX31</f>
        <v>32.625</v>
      </c>
      <c r="AZ129" s="631">
        <f>AW128+AZ128+AH137</f>
        <v>60.4</v>
      </c>
      <c r="BA129" s="650">
        <f>BA128/(BA31+4)</f>
        <v>55.0869565217391</v>
      </c>
      <c r="BB129" s="628">
        <f>BB128/BA31</f>
        <v>32.2105263157895</v>
      </c>
      <c r="BC129" s="651"/>
      <c r="BD129" s="666"/>
      <c r="BE129" s="680"/>
      <c r="BF129" s="652">
        <f>BC128+AH138+AT137</f>
        <v>59.5</v>
      </c>
      <c r="BG129" s="627">
        <f>AN129+AT129+AZ129+BF129</f>
        <v>239.8</v>
      </c>
      <c r="BH129" s="681"/>
      <c r="BI129" s="682"/>
      <c r="BJ129" s="683"/>
    </row>
    <row r="130" s="3" customFormat="1" ht="27" customHeight="1" spans="1:86">
      <c r="A130" s="551" t="s">
        <v>366</v>
      </c>
      <c r="B130" s="552"/>
      <c r="C130" s="552"/>
      <c r="D130" s="552"/>
      <c r="E130" s="552"/>
      <c r="F130" s="552"/>
      <c r="G130" s="552"/>
      <c r="H130" s="552"/>
      <c r="I130" s="552"/>
      <c r="J130" s="552"/>
      <c r="K130" s="552"/>
      <c r="L130" s="552"/>
      <c r="M130" s="552"/>
      <c r="N130" s="552"/>
      <c r="O130" s="552"/>
      <c r="P130" s="552"/>
      <c r="Q130" s="552"/>
      <c r="R130" s="552"/>
      <c r="S130" s="552"/>
      <c r="T130" s="552"/>
      <c r="U130" s="552"/>
      <c r="V130" s="601"/>
      <c r="W130" s="159">
        <f>SUM(AI130:BF130)</f>
        <v>6</v>
      </c>
      <c r="X130" s="602"/>
      <c r="Y130" s="602"/>
      <c r="Z130" s="602"/>
      <c r="AA130" s="602"/>
      <c r="AB130" s="602"/>
      <c r="AC130" s="602"/>
      <c r="AD130" s="602"/>
      <c r="AE130" s="602"/>
      <c r="AF130" s="602"/>
      <c r="AG130" s="602"/>
      <c r="AH130" s="632"/>
      <c r="AI130" s="633">
        <f>COUNTIF(AI33:AI101,40)+COUNTIF(AI33:AI101,60)</f>
        <v>0</v>
      </c>
      <c r="AJ130" s="602"/>
      <c r="AK130" s="160"/>
      <c r="AL130" s="634">
        <f>COUNTIF(AL33:AL101,40)+COUNTIF(AL33:AL101,60)</f>
        <v>0</v>
      </c>
      <c r="AM130" s="634"/>
      <c r="AN130" s="635"/>
      <c r="AO130" s="653">
        <f>COUNTIF(AO33:AO101,40)+COUNTIF(AO33:AO101,60)</f>
        <v>0</v>
      </c>
      <c r="AP130" s="634"/>
      <c r="AQ130" s="634"/>
      <c r="AR130" s="634">
        <f>COUNTIF(AR33:AR101,40)+COUNTIF(AR33:AR101,60)</f>
        <v>0</v>
      </c>
      <c r="AS130" s="634"/>
      <c r="AT130" s="635"/>
      <c r="AU130" s="653">
        <f>COUNTIF(AU34:AU101,40)+COUNTIF(AU34:AU101,60)</f>
        <v>2</v>
      </c>
      <c r="AV130" s="634"/>
      <c r="AW130" s="634"/>
      <c r="AX130" s="634">
        <f>COUNTIF(AX33:AX101,40)+COUNTIF(AX33:AX101,60)</f>
        <v>2</v>
      </c>
      <c r="AY130" s="634"/>
      <c r="AZ130" s="667"/>
      <c r="BA130" s="668">
        <f>COUNTIF(BA33:BA101,40)+COUNTIF(BA33:BA101,60)</f>
        <v>2</v>
      </c>
      <c r="BB130" s="634"/>
      <c r="BC130" s="634"/>
      <c r="BD130" s="633">
        <f>COUNTIF(BD33:BD101,40)+COUNTIF(BD33:BD101,60)</f>
        <v>0</v>
      </c>
      <c r="BE130" s="602"/>
      <c r="BF130" s="632"/>
      <c r="BG130" s="684"/>
      <c r="BH130" s="685"/>
      <c r="BI130" s="686"/>
      <c r="BJ130" s="687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</row>
    <row r="131" s="3" customFormat="1" ht="25.5" customHeight="1" spans="1:86">
      <c r="A131" s="553" t="s">
        <v>367</v>
      </c>
      <c r="B131" s="552"/>
      <c r="C131" s="552"/>
      <c r="D131" s="552"/>
      <c r="E131" s="552"/>
      <c r="F131" s="552"/>
      <c r="G131" s="552"/>
      <c r="H131" s="552"/>
      <c r="I131" s="552"/>
      <c r="J131" s="552"/>
      <c r="K131" s="552"/>
      <c r="L131" s="552"/>
      <c r="M131" s="552"/>
      <c r="N131" s="552"/>
      <c r="O131" s="552"/>
      <c r="P131" s="552"/>
      <c r="Q131" s="552"/>
      <c r="R131" s="552"/>
      <c r="S131" s="552"/>
      <c r="T131" s="552"/>
      <c r="U131" s="552"/>
      <c r="V131" s="601"/>
      <c r="W131" s="159">
        <f>SUM(AI131:BF131)</f>
        <v>2</v>
      </c>
      <c r="X131" s="602"/>
      <c r="Y131" s="602"/>
      <c r="Z131" s="602"/>
      <c r="AA131" s="602"/>
      <c r="AB131" s="602"/>
      <c r="AC131" s="602"/>
      <c r="AD131" s="602"/>
      <c r="AE131" s="602"/>
      <c r="AF131" s="602"/>
      <c r="AG131" s="602"/>
      <c r="AH131" s="632"/>
      <c r="AI131" s="633">
        <f>COUNTIF(AI33:AI101,30)</f>
        <v>0</v>
      </c>
      <c r="AJ131" s="602"/>
      <c r="AK131" s="160"/>
      <c r="AL131" s="634">
        <f>COUNTIF(AL33:AL101,30)</f>
        <v>0</v>
      </c>
      <c r="AM131" s="634"/>
      <c r="AN131" s="635"/>
      <c r="AO131" s="653">
        <f>COUNTIF(AO33:AO101,30)</f>
        <v>0</v>
      </c>
      <c r="AP131" s="634"/>
      <c r="AQ131" s="634"/>
      <c r="AR131" s="634">
        <f>COUNTIF(AR33:AR101,30)</f>
        <v>0</v>
      </c>
      <c r="AS131" s="634"/>
      <c r="AT131" s="635"/>
      <c r="AU131" s="653">
        <f>COUNTIF(AU33:AU101,30)</f>
        <v>1</v>
      </c>
      <c r="AV131" s="634"/>
      <c r="AW131" s="634"/>
      <c r="AX131" s="634">
        <f>COUNTIF(AX33:AX101,30)</f>
        <v>0</v>
      </c>
      <c r="AY131" s="634"/>
      <c r="AZ131" s="667"/>
      <c r="BA131" s="668">
        <f>COUNTIF(BA33:BA101,30)</f>
        <v>1</v>
      </c>
      <c r="BB131" s="634"/>
      <c r="BC131" s="634"/>
      <c r="BD131" s="633">
        <f>COUNTIF(BD33:BD101,30)</f>
        <v>0</v>
      </c>
      <c r="BE131" s="602"/>
      <c r="BF131" s="632"/>
      <c r="BG131" s="684"/>
      <c r="BH131" s="685"/>
      <c r="BI131" s="686"/>
      <c r="BJ131" s="688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</row>
    <row r="132" s="3" customFormat="1" ht="27.75" customHeight="1" spans="1:86">
      <c r="A132" s="553" t="s">
        <v>368</v>
      </c>
      <c r="B132" s="552"/>
      <c r="C132" s="552"/>
      <c r="D132" s="552"/>
      <c r="E132" s="552"/>
      <c r="F132" s="552"/>
      <c r="G132" s="552"/>
      <c r="H132" s="552"/>
      <c r="I132" s="552"/>
      <c r="J132" s="552"/>
      <c r="K132" s="552"/>
      <c r="L132" s="552"/>
      <c r="M132" s="552"/>
      <c r="N132" s="552"/>
      <c r="O132" s="552"/>
      <c r="P132" s="552"/>
      <c r="Q132" s="552"/>
      <c r="R132" s="552"/>
      <c r="S132" s="552"/>
      <c r="T132" s="552"/>
      <c r="U132" s="552"/>
      <c r="V132" s="601"/>
      <c r="W132" s="159">
        <f>SUM(AI132:BF132)</f>
        <v>33</v>
      </c>
      <c r="X132" s="602"/>
      <c r="Y132" s="602"/>
      <c r="Z132" s="602"/>
      <c r="AA132" s="602"/>
      <c r="AB132" s="602"/>
      <c r="AC132" s="602"/>
      <c r="AD132" s="602"/>
      <c r="AE132" s="602"/>
      <c r="AF132" s="602"/>
      <c r="AG132" s="602"/>
      <c r="AH132" s="632"/>
      <c r="AI132" s="633">
        <f>COUNTIF(S33:T101,1)</f>
        <v>5</v>
      </c>
      <c r="AJ132" s="602"/>
      <c r="AK132" s="160"/>
      <c r="AL132" s="636">
        <f>COUNTIF(S33:T101,2)</f>
        <v>5</v>
      </c>
      <c r="AM132" s="602"/>
      <c r="AN132" s="160"/>
      <c r="AO132" s="159">
        <f>COUNTIF(S33:T101,3)</f>
        <v>5</v>
      </c>
      <c r="AP132" s="602"/>
      <c r="AQ132" s="654"/>
      <c r="AR132" s="633">
        <f>COUNTIF(S33:T101,4)</f>
        <v>4</v>
      </c>
      <c r="AS132" s="602"/>
      <c r="AT132" s="632"/>
      <c r="AU132" s="633">
        <f>COUNTIF(S33:T101,5)</f>
        <v>5</v>
      </c>
      <c r="AV132" s="602"/>
      <c r="AW132" s="160"/>
      <c r="AX132" s="636">
        <f>COUNTIF(S33:T101,6)</f>
        <v>4</v>
      </c>
      <c r="AY132" s="602"/>
      <c r="AZ132" s="160"/>
      <c r="BA132" s="159">
        <f>COUNTIF(S33:T101,7)</f>
        <v>5</v>
      </c>
      <c r="BB132" s="602"/>
      <c r="BC132" s="654"/>
      <c r="BD132" s="633">
        <f>COUNTIF(S33:T101,8)</f>
        <v>0</v>
      </c>
      <c r="BE132" s="602"/>
      <c r="BF132" s="632"/>
      <c r="BG132" s="684"/>
      <c r="BH132" s="685"/>
      <c r="BI132" s="686"/>
      <c r="BJ132" s="688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</row>
    <row r="133" s="8" customFormat="1" ht="27.75" customHeight="1" spans="1:86">
      <c r="A133" s="554" t="s">
        <v>369</v>
      </c>
      <c r="B133" s="555"/>
      <c r="C133" s="555"/>
      <c r="D133" s="555"/>
      <c r="E133" s="555"/>
      <c r="F133" s="555"/>
      <c r="G133" s="555"/>
      <c r="H133" s="555"/>
      <c r="I133" s="555"/>
      <c r="J133" s="555"/>
      <c r="K133" s="555"/>
      <c r="L133" s="555"/>
      <c r="M133" s="555"/>
      <c r="N133" s="555"/>
      <c r="O133" s="555"/>
      <c r="P133" s="555"/>
      <c r="Q133" s="555"/>
      <c r="R133" s="555"/>
      <c r="S133" s="555"/>
      <c r="T133" s="555"/>
      <c r="U133" s="555"/>
      <c r="V133" s="603"/>
      <c r="W133" s="604">
        <f>SUM(AI133:BF133)</f>
        <v>22</v>
      </c>
      <c r="X133" s="605"/>
      <c r="Y133" s="605"/>
      <c r="Z133" s="605"/>
      <c r="AA133" s="605"/>
      <c r="AB133" s="605"/>
      <c r="AC133" s="605"/>
      <c r="AD133" s="605"/>
      <c r="AE133" s="605"/>
      <c r="AF133" s="605"/>
      <c r="AG133" s="605"/>
      <c r="AH133" s="637"/>
      <c r="AI133" s="638">
        <f>COUNTIF(U33:V101,1)</f>
        <v>3</v>
      </c>
      <c r="AJ133" s="605"/>
      <c r="AK133" s="639"/>
      <c r="AL133" s="640">
        <f>COUNTIF(U33:V101,2)</f>
        <v>3</v>
      </c>
      <c r="AM133" s="605"/>
      <c r="AN133" s="639"/>
      <c r="AO133" s="604">
        <f>COUNTIF(U33:V101,3)</f>
        <v>2</v>
      </c>
      <c r="AP133" s="605"/>
      <c r="AQ133" s="655"/>
      <c r="AR133" s="638">
        <f>COUNTIF(U33:V101,4)</f>
        <v>4</v>
      </c>
      <c r="AS133" s="605"/>
      <c r="AT133" s="637"/>
      <c r="AU133" s="638">
        <f>COUNTIF(U33:V101,5)</f>
        <v>3</v>
      </c>
      <c r="AV133" s="605"/>
      <c r="AW133" s="639"/>
      <c r="AX133" s="640">
        <f>COUNTIF(U33:V101,6)</f>
        <v>3</v>
      </c>
      <c r="AY133" s="605"/>
      <c r="AZ133" s="639"/>
      <c r="BA133" s="604">
        <f>COUNTIF(U33:V101,7)</f>
        <v>4</v>
      </c>
      <c r="BB133" s="605"/>
      <c r="BC133" s="655"/>
      <c r="BD133" s="638">
        <f>COUNTIF(U33:V101,8)</f>
        <v>0</v>
      </c>
      <c r="BE133" s="605"/>
      <c r="BF133" s="637"/>
      <c r="BG133" s="689"/>
      <c r="BH133" s="690"/>
      <c r="BI133" s="691"/>
      <c r="BJ133" s="692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</row>
    <row r="134" s="9" customFormat="1" ht="27" customHeight="1" spans="62:86">
      <c r="BJ134" s="693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</row>
    <row r="135" s="10" customFormat="1" ht="30" customHeight="1" spans="1:62">
      <c r="A135" s="556" t="s">
        <v>370</v>
      </c>
      <c r="B135" s="557"/>
      <c r="C135" s="557"/>
      <c r="D135" s="557"/>
      <c r="E135" s="557"/>
      <c r="F135" s="557"/>
      <c r="G135" s="557"/>
      <c r="H135" s="557"/>
      <c r="I135" s="557"/>
      <c r="J135" s="557"/>
      <c r="K135" s="557"/>
      <c r="L135" s="557"/>
      <c r="M135" s="557"/>
      <c r="N135" s="557"/>
      <c r="O135" s="557"/>
      <c r="P135" s="557"/>
      <c r="Q135" s="557"/>
      <c r="R135" s="606"/>
      <c r="S135" s="556" t="s">
        <v>371</v>
      </c>
      <c r="T135" s="557"/>
      <c r="U135" s="557"/>
      <c r="V135" s="557"/>
      <c r="W135" s="557"/>
      <c r="X135" s="557"/>
      <c r="Y135" s="557"/>
      <c r="Z135" s="557"/>
      <c r="AA135" s="557"/>
      <c r="AB135" s="557"/>
      <c r="AC135" s="557"/>
      <c r="AD135" s="557"/>
      <c r="AE135" s="557"/>
      <c r="AF135" s="557"/>
      <c r="AG135" s="557"/>
      <c r="AH135" s="557"/>
      <c r="AI135" s="557"/>
      <c r="AJ135" s="557"/>
      <c r="AK135" s="641"/>
      <c r="AL135" s="556" t="s">
        <v>372</v>
      </c>
      <c r="AM135" s="557"/>
      <c r="AN135" s="557"/>
      <c r="AO135" s="557"/>
      <c r="AP135" s="557"/>
      <c r="AQ135" s="557"/>
      <c r="AR135" s="557"/>
      <c r="AS135" s="557"/>
      <c r="AT135" s="557"/>
      <c r="AU135" s="557"/>
      <c r="AV135" s="557"/>
      <c r="AW135" s="606"/>
      <c r="AX135" s="669" t="s">
        <v>373</v>
      </c>
      <c r="AY135" s="670"/>
      <c r="AZ135" s="670"/>
      <c r="BA135" s="670"/>
      <c r="BB135" s="670"/>
      <c r="BC135" s="670"/>
      <c r="BD135" s="670"/>
      <c r="BE135" s="670"/>
      <c r="BF135" s="670"/>
      <c r="BG135" s="670"/>
      <c r="BH135" s="670"/>
      <c r="BI135" s="670"/>
      <c r="BJ135" s="694"/>
    </row>
    <row r="136" s="10" customFormat="1" ht="47.25" customHeight="1" spans="1:62">
      <c r="A136" s="558" t="s">
        <v>374</v>
      </c>
      <c r="B136" s="559"/>
      <c r="C136" s="559"/>
      <c r="D136" s="559"/>
      <c r="E136" s="559"/>
      <c r="F136" s="559"/>
      <c r="G136" s="559"/>
      <c r="H136" s="559"/>
      <c r="I136" s="585" t="s">
        <v>375</v>
      </c>
      <c r="J136" s="586"/>
      <c r="K136" s="586"/>
      <c r="L136" s="587" t="s">
        <v>80</v>
      </c>
      <c r="M136" s="588"/>
      <c r="N136" s="588"/>
      <c r="O136" s="589" t="s">
        <v>376</v>
      </c>
      <c r="P136" s="590"/>
      <c r="Q136" s="590"/>
      <c r="R136" s="607"/>
      <c r="S136" s="558" t="s">
        <v>374</v>
      </c>
      <c r="T136" s="559"/>
      <c r="U136" s="559"/>
      <c r="V136" s="559"/>
      <c r="W136" s="559"/>
      <c r="X136" s="559"/>
      <c r="Y136" s="559"/>
      <c r="Z136" s="559"/>
      <c r="AA136" s="559"/>
      <c r="AB136" s="585" t="s">
        <v>375</v>
      </c>
      <c r="AC136" s="586"/>
      <c r="AD136" s="586"/>
      <c r="AE136" s="587" t="s">
        <v>80</v>
      </c>
      <c r="AF136" s="588"/>
      <c r="AG136" s="588"/>
      <c r="AH136" s="589" t="s">
        <v>56</v>
      </c>
      <c r="AI136" s="590"/>
      <c r="AJ136" s="590"/>
      <c r="AK136" s="642"/>
      <c r="AL136" s="558" t="s">
        <v>375</v>
      </c>
      <c r="AM136" s="559"/>
      <c r="AN136" s="559"/>
      <c r="AO136" s="559"/>
      <c r="AP136" s="656" t="s">
        <v>80</v>
      </c>
      <c r="AQ136" s="559"/>
      <c r="AR136" s="559"/>
      <c r="AS136" s="559"/>
      <c r="AT136" s="587" t="s">
        <v>56</v>
      </c>
      <c r="AU136" s="588"/>
      <c r="AV136" s="588"/>
      <c r="AW136" s="671"/>
      <c r="AX136" s="672" t="s">
        <v>377</v>
      </c>
      <c r="AY136" s="673"/>
      <c r="AZ136" s="673"/>
      <c r="BA136" s="673"/>
      <c r="BB136" s="673"/>
      <c r="BC136" s="673"/>
      <c r="BD136" s="673"/>
      <c r="BE136" s="673"/>
      <c r="BF136" s="673"/>
      <c r="BG136" s="673"/>
      <c r="BH136" s="673"/>
      <c r="BI136" s="673"/>
      <c r="BJ136" s="695"/>
    </row>
    <row r="137" s="10" customFormat="1" ht="50.1" customHeight="1" spans="1:62">
      <c r="A137" s="560" t="s">
        <v>378</v>
      </c>
      <c r="B137" s="561"/>
      <c r="C137" s="561"/>
      <c r="D137" s="561"/>
      <c r="E137" s="561"/>
      <c r="F137" s="561"/>
      <c r="G137" s="561"/>
      <c r="H137" s="561"/>
      <c r="I137" s="591">
        <v>2</v>
      </c>
      <c r="J137" s="591"/>
      <c r="K137" s="591"/>
      <c r="L137" s="591">
        <v>1</v>
      </c>
      <c r="M137" s="591"/>
      <c r="N137" s="591"/>
      <c r="O137" s="592">
        <f>L137*54/36</f>
        <v>1.5</v>
      </c>
      <c r="P137" s="592"/>
      <c r="Q137" s="592"/>
      <c r="R137" s="608"/>
      <c r="S137" s="609" t="s">
        <v>379</v>
      </c>
      <c r="T137" s="610"/>
      <c r="U137" s="610"/>
      <c r="V137" s="610"/>
      <c r="W137" s="610"/>
      <c r="X137" s="610"/>
      <c r="Y137" s="610"/>
      <c r="Z137" s="610"/>
      <c r="AA137" s="610"/>
      <c r="AB137" s="591">
        <v>6</v>
      </c>
      <c r="AC137" s="591"/>
      <c r="AD137" s="591"/>
      <c r="AE137" s="591">
        <v>4</v>
      </c>
      <c r="AF137" s="591"/>
      <c r="AG137" s="591"/>
      <c r="AH137" s="592">
        <f>AE137*54/40</f>
        <v>5.4</v>
      </c>
      <c r="AI137" s="592"/>
      <c r="AJ137" s="592"/>
      <c r="AK137" s="643"/>
      <c r="AL137" s="644" t="s">
        <v>380</v>
      </c>
      <c r="AM137" s="645"/>
      <c r="AN137" s="645"/>
      <c r="AO137" s="657"/>
      <c r="AP137" s="658" t="s">
        <v>381</v>
      </c>
      <c r="AQ137" s="645"/>
      <c r="AR137" s="645"/>
      <c r="AS137" s="657"/>
      <c r="AT137" s="659">
        <f>AP137*54/36</f>
        <v>16.5</v>
      </c>
      <c r="AU137" s="660"/>
      <c r="AV137" s="660"/>
      <c r="AW137" s="674"/>
      <c r="AX137" s="675"/>
      <c r="AY137" s="676"/>
      <c r="AZ137" s="676"/>
      <c r="BA137" s="676"/>
      <c r="BB137" s="676"/>
      <c r="BC137" s="676"/>
      <c r="BD137" s="676"/>
      <c r="BE137" s="676"/>
      <c r="BF137" s="676"/>
      <c r="BG137" s="676"/>
      <c r="BH137" s="676"/>
      <c r="BI137" s="676"/>
      <c r="BJ137" s="696"/>
    </row>
    <row r="138" s="10" customFormat="1" ht="30" customHeight="1" spans="1:62">
      <c r="A138" s="562" t="s">
        <v>382</v>
      </c>
      <c r="B138" s="563"/>
      <c r="C138" s="563"/>
      <c r="D138" s="563"/>
      <c r="E138" s="563"/>
      <c r="F138" s="563"/>
      <c r="G138" s="563"/>
      <c r="H138" s="563"/>
      <c r="I138" s="593" t="s">
        <v>383</v>
      </c>
      <c r="J138" s="593"/>
      <c r="K138" s="593"/>
      <c r="L138" s="594">
        <v>4</v>
      </c>
      <c r="M138" s="594"/>
      <c r="N138" s="594"/>
      <c r="O138" s="595">
        <f>L138*54/40</f>
        <v>5.4</v>
      </c>
      <c r="P138" s="595"/>
      <c r="Q138" s="595"/>
      <c r="R138" s="611"/>
      <c r="S138" s="612" t="s">
        <v>384</v>
      </c>
      <c r="T138" s="613"/>
      <c r="U138" s="613"/>
      <c r="V138" s="613"/>
      <c r="W138" s="613"/>
      <c r="X138" s="613"/>
      <c r="Y138" s="613"/>
      <c r="Z138" s="613"/>
      <c r="AA138" s="613"/>
      <c r="AB138" s="594">
        <v>8</v>
      </c>
      <c r="AC138" s="594"/>
      <c r="AD138" s="594"/>
      <c r="AE138" s="594">
        <v>4</v>
      </c>
      <c r="AF138" s="594"/>
      <c r="AG138" s="594"/>
      <c r="AH138" s="595">
        <f>AE138*54/36</f>
        <v>6</v>
      </c>
      <c r="AI138" s="595"/>
      <c r="AJ138" s="595"/>
      <c r="AK138" s="646"/>
      <c r="AL138" s="647"/>
      <c r="AM138" s="648"/>
      <c r="AN138" s="648"/>
      <c r="AO138" s="661"/>
      <c r="AP138" s="662"/>
      <c r="AQ138" s="648"/>
      <c r="AR138" s="648"/>
      <c r="AS138" s="661"/>
      <c r="AT138" s="663"/>
      <c r="AU138" s="664"/>
      <c r="AV138" s="664"/>
      <c r="AW138" s="677"/>
      <c r="AX138" s="678"/>
      <c r="AY138" s="679"/>
      <c r="AZ138" s="679"/>
      <c r="BA138" s="679"/>
      <c r="BB138" s="679"/>
      <c r="BC138" s="679"/>
      <c r="BD138" s="679"/>
      <c r="BE138" s="679"/>
      <c r="BF138" s="679"/>
      <c r="BG138" s="679"/>
      <c r="BH138" s="679"/>
      <c r="BI138" s="679"/>
      <c r="BJ138" s="697"/>
    </row>
    <row r="139" s="11" customFormat="1" ht="24" spans="62:62">
      <c r="BJ139" s="698"/>
    </row>
    <row r="140" s="12" customFormat="1" ht="28.5" spans="1:62">
      <c r="A140" s="564" t="s">
        <v>385</v>
      </c>
      <c r="B140" s="564"/>
      <c r="C140" s="564"/>
      <c r="D140" s="564"/>
      <c r="E140" s="564"/>
      <c r="F140" s="564"/>
      <c r="G140" s="564"/>
      <c r="H140" s="564"/>
      <c r="I140" s="564"/>
      <c r="J140" s="564"/>
      <c r="K140" s="564"/>
      <c r="L140" s="564"/>
      <c r="M140" s="564"/>
      <c r="N140" s="564"/>
      <c r="O140" s="564"/>
      <c r="P140" s="564"/>
      <c r="Q140" s="564"/>
      <c r="R140" s="564"/>
      <c r="S140" s="564"/>
      <c r="T140" s="564"/>
      <c r="U140" s="564"/>
      <c r="V140" s="564"/>
      <c r="W140" s="564"/>
      <c r="X140" s="564"/>
      <c r="Y140" s="564"/>
      <c r="Z140" s="564"/>
      <c r="AA140" s="564"/>
      <c r="AB140" s="564"/>
      <c r="AC140" s="564"/>
      <c r="AD140" s="564"/>
      <c r="AE140" s="564"/>
      <c r="AF140" s="564"/>
      <c r="AG140" s="564"/>
      <c r="AH140" s="564"/>
      <c r="AI140" s="564"/>
      <c r="AJ140" s="564"/>
      <c r="AK140" s="564"/>
      <c r="AL140" s="564"/>
      <c r="AM140" s="564"/>
      <c r="AN140" s="564"/>
      <c r="AO140" s="564"/>
      <c r="AP140" s="564"/>
      <c r="AQ140" s="564"/>
      <c r="AR140" s="564"/>
      <c r="AS140" s="564"/>
      <c r="AT140" s="564"/>
      <c r="AU140" s="564"/>
      <c r="AV140" s="564"/>
      <c r="AW140" s="564"/>
      <c r="AX140" s="564"/>
      <c r="AY140" s="564"/>
      <c r="AZ140" s="564"/>
      <c r="BA140" s="564"/>
      <c r="BB140" s="564"/>
      <c r="BC140" s="564"/>
      <c r="BD140" s="564"/>
      <c r="BE140" s="564"/>
      <c r="BF140" s="564"/>
      <c r="BG140" s="564"/>
      <c r="BH140" s="564"/>
      <c r="BI140" s="564"/>
      <c r="BJ140" s="699"/>
    </row>
    <row r="141" s="12" customFormat="1" ht="60" customHeight="1" spans="1:62">
      <c r="A141" s="565" t="s">
        <v>386</v>
      </c>
      <c r="B141" s="566"/>
      <c r="C141" s="566"/>
      <c r="D141" s="567"/>
      <c r="E141" s="568" t="s">
        <v>387</v>
      </c>
      <c r="F141" s="569"/>
      <c r="G141" s="569"/>
      <c r="H141" s="569"/>
      <c r="I141" s="569"/>
      <c r="J141" s="569"/>
      <c r="K141" s="569"/>
      <c r="L141" s="569"/>
      <c r="M141" s="569"/>
      <c r="N141" s="569"/>
      <c r="O141" s="569"/>
      <c r="P141" s="569"/>
      <c r="Q141" s="569"/>
      <c r="R141" s="569"/>
      <c r="S141" s="569"/>
      <c r="T141" s="569"/>
      <c r="U141" s="569"/>
      <c r="V141" s="569"/>
      <c r="W141" s="569"/>
      <c r="X141" s="569"/>
      <c r="Y141" s="569"/>
      <c r="Z141" s="569"/>
      <c r="AA141" s="569"/>
      <c r="AB141" s="569"/>
      <c r="AC141" s="569"/>
      <c r="AD141" s="569"/>
      <c r="AE141" s="569"/>
      <c r="AF141" s="569"/>
      <c r="AG141" s="569"/>
      <c r="AH141" s="569"/>
      <c r="AI141" s="569"/>
      <c r="AJ141" s="569"/>
      <c r="AK141" s="569"/>
      <c r="AL141" s="569"/>
      <c r="AM141" s="569"/>
      <c r="AN141" s="569"/>
      <c r="AO141" s="569"/>
      <c r="AP141" s="569"/>
      <c r="AQ141" s="569"/>
      <c r="AR141" s="569"/>
      <c r="AS141" s="569"/>
      <c r="AT141" s="569"/>
      <c r="AU141" s="569"/>
      <c r="AV141" s="569"/>
      <c r="AW141" s="569"/>
      <c r="AX141" s="569"/>
      <c r="AY141" s="569"/>
      <c r="AZ141" s="569"/>
      <c r="BA141" s="569"/>
      <c r="BB141" s="569"/>
      <c r="BC141" s="569"/>
      <c r="BD141" s="569"/>
      <c r="BE141" s="569"/>
      <c r="BF141" s="700"/>
      <c r="BG141" s="701"/>
      <c r="BH141" s="702" t="s">
        <v>388</v>
      </c>
      <c r="BI141" s="703"/>
      <c r="BJ141" s="704"/>
    </row>
    <row r="142" s="12" customFormat="1" ht="93" customHeight="1" spans="1:62">
      <c r="A142" s="570" t="s">
        <v>389</v>
      </c>
      <c r="B142" s="571"/>
      <c r="C142" s="571"/>
      <c r="D142" s="572"/>
      <c r="E142" s="573" t="s">
        <v>390</v>
      </c>
      <c r="F142" s="574"/>
      <c r="G142" s="574"/>
      <c r="H142" s="574"/>
      <c r="I142" s="574"/>
      <c r="J142" s="574"/>
      <c r="K142" s="574"/>
      <c r="L142" s="574"/>
      <c r="M142" s="574"/>
      <c r="N142" s="574"/>
      <c r="O142" s="574"/>
      <c r="P142" s="574"/>
      <c r="Q142" s="574"/>
      <c r="R142" s="574"/>
      <c r="S142" s="574"/>
      <c r="T142" s="574"/>
      <c r="U142" s="574"/>
      <c r="V142" s="574"/>
      <c r="W142" s="574"/>
      <c r="X142" s="574"/>
      <c r="Y142" s="574"/>
      <c r="Z142" s="574"/>
      <c r="AA142" s="574"/>
      <c r="AB142" s="574"/>
      <c r="AC142" s="574"/>
      <c r="AD142" s="574"/>
      <c r="AE142" s="574"/>
      <c r="AF142" s="574"/>
      <c r="AG142" s="574"/>
      <c r="AH142" s="574"/>
      <c r="AI142" s="574"/>
      <c r="AJ142" s="574"/>
      <c r="AK142" s="574"/>
      <c r="AL142" s="574"/>
      <c r="AM142" s="574"/>
      <c r="AN142" s="574"/>
      <c r="AO142" s="574"/>
      <c r="AP142" s="574"/>
      <c r="AQ142" s="574"/>
      <c r="AR142" s="574"/>
      <c r="AS142" s="574"/>
      <c r="AT142" s="574"/>
      <c r="AU142" s="574"/>
      <c r="AV142" s="574"/>
      <c r="AW142" s="574"/>
      <c r="AX142" s="574"/>
      <c r="AY142" s="574"/>
      <c r="AZ142" s="574"/>
      <c r="BA142" s="574"/>
      <c r="BB142" s="574"/>
      <c r="BC142" s="574"/>
      <c r="BD142" s="574"/>
      <c r="BE142" s="574"/>
      <c r="BF142" s="574"/>
      <c r="BG142" s="705"/>
      <c r="BH142" s="706" t="s">
        <v>391</v>
      </c>
      <c r="BI142" s="707"/>
      <c r="BJ142" s="708"/>
    </row>
    <row r="143" s="12" customFormat="1" ht="23.25" customHeight="1" spans="1:62">
      <c r="A143" s="575" t="s">
        <v>108</v>
      </c>
      <c r="B143" s="576"/>
      <c r="C143" s="576"/>
      <c r="D143" s="577"/>
      <c r="E143" s="578" t="s">
        <v>392</v>
      </c>
      <c r="F143" s="579"/>
      <c r="G143" s="579"/>
      <c r="H143" s="579"/>
      <c r="I143" s="579"/>
      <c r="J143" s="579"/>
      <c r="K143" s="579"/>
      <c r="L143" s="579"/>
      <c r="M143" s="579"/>
      <c r="N143" s="579"/>
      <c r="O143" s="579"/>
      <c r="P143" s="579"/>
      <c r="Q143" s="579"/>
      <c r="R143" s="579"/>
      <c r="S143" s="579"/>
      <c r="T143" s="579"/>
      <c r="U143" s="579"/>
      <c r="V143" s="579"/>
      <c r="W143" s="579"/>
      <c r="X143" s="579"/>
      <c r="Y143" s="579"/>
      <c r="Z143" s="579"/>
      <c r="AA143" s="579"/>
      <c r="AB143" s="579"/>
      <c r="AC143" s="579"/>
      <c r="AD143" s="579"/>
      <c r="AE143" s="579"/>
      <c r="AF143" s="579"/>
      <c r="AG143" s="579"/>
      <c r="AH143" s="579"/>
      <c r="AI143" s="579"/>
      <c r="AJ143" s="579"/>
      <c r="AK143" s="579"/>
      <c r="AL143" s="579"/>
      <c r="AM143" s="579"/>
      <c r="AN143" s="579"/>
      <c r="AO143" s="579"/>
      <c r="AP143" s="579"/>
      <c r="AQ143" s="579"/>
      <c r="AR143" s="579"/>
      <c r="AS143" s="579"/>
      <c r="AT143" s="579"/>
      <c r="AU143" s="579"/>
      <c r="AV143" s="579"/>
      <c r="AW143" s="579"/>
      <c r="AX143" s="579"/>
      <c r="AY143" s="579"/>
      <c r="AZ143" s="579"/>
      <c r="BA143" s="579"/>
      <c r="BB143" s="579"/>
      <c r="BC143" s="579"/>
      <c r="BD143" s="579"/>
      <c r="BE143" s="579"/>
      <c r="BF143" s="579"/>
      <c r="BG143" s="709"/>
      <c r="BH143" s="710" t="s">
        <v>106</v>
      </c>
      <c r="BI143" s="711"/>
      <c r="BJ143" s="712"/>
    </row>
    <row r="144" s="12" customFormat="1" ht="23.25" customHeight="1" spans="1:62">
      <c r="A144" s="575" t="s">
        <v>322</v>
      </c>
      <c r="B144" s="576"/>
      <c r="C144" s="576"/>
      <c r="D144" s="577"/>
      <c r="E144" s="578" t="s">
        <v>393</v>
      </c>
      <c r="F144" s="579"/>
      <c r="G144" s="579"/>
      <c r="H144" s="579"/>
      <c r="I144" s="579"/>
      <c r="J144" s="579"/>
      <c r="K144" s="579"/>
      <c r="L144" s="579"/>
      <c r="M144" s="579"/>
      <c r="N144" s="579"/>
      <c r="O144" s="579"/>
      <c r="P144" s="579"/>
      <c r="Q144" s="579"/>
      <c r="R144" s="579"/>
      <c r="S144" s="579"/>
      <c r="T144" s="579"/>
      <c r="U144" s="579"/>
      <c r="V144" s="579"/>
      <c r="W144" s="579"/>
      <c r="X144" s="579"/>
      <c r="Y144" s="579"/>
      <c r="Z144" s="579"/>
      <c r="AA144" s="579"/>
      <c r="AB144" s="579"/>
      <c r="AC144" s="579"/>
      <c r="AD144" s="579"/>
      <c r="AE144" s="579"/>
      <c r="AF144" s="579"/>
      <c r="AG144" s="579"/>
      <c r="AH144" s="579"/>
      <c r="AI144" s="579"/>
      <c r="AJ144" s="579"/>
      <c r="AK144" s="579"/>
      <c r="AL144" s="579"/>
      <c r="AM144" s="579"/>
      <c r="AN144" s="579"/>
      <c r="AO144" s="579"/>
      <c r="AP144" s="579"/>
      <c r="AQ144" s="579"/>
      <c r="AR144" s="579"/>
      <c r="AS144" s="579"/>
      <c r="AT144" s="579"/>
      <c r="AU144" s="579"/>
      <c r="AV144" s="579"/>
      <c r="AW144" s="579"/>
      <c r="AX144" s="579"/>
      <c r="AY144" s="579"/>
      <c r="AZ144" s="579"/>
      <c r="BA144" s="579"/>
      <c r="BB144" s="579"/>
      <c r="BC144" s="579"/>
      <c r="BD144" s="579"/>
      <c r="BE144" s="579"/>
      <c r="BF144" s="579"/>
      <c r="BG144" s="709"/>
      <c r="BH144" s="710" t="s">
        <v>394</v>
      </c>
      <c r="BI144" s="711"/>
      <c r="BJ144" s="712"/>
    </row>
    <row r="145" s="12" customFormat="1" ht="23.25" customHeight="1" spans="1:62">
      <c r="A145" s="575" t="s">
        <v>395</v>
      </c>
      <c r="B145" s="576"/>
      <c r="C145" s="576"/>
      <c r="D145" s="577"/>
      <c r="E145" s="578" t="s">
        <v>396</v>
      </c>
      <c r="F145" s="579"/>
      <c r="G145" s="579"/>
      <c r="H145" s="579"/>
      <c r="I145" s="579"/>
      <c r="J145" s="579"/>
      <c r="K145" s="579"/>
      <c r="L145" s="579"/>
      <c r="M145" s="579"/>
      <c r="N145" s="579"/>
      <c r="O145" s="579"/>
      <c r="P145" s="579"/>
      <c r="Q145" s="579"/>
      <c r="R145" s="579"/>
      <c r="S145" s="579"/>
      <c r="T145" s="579"/>
      <c r="U145" s="579"/>
      <c r="V145" s="579"/>
      <c r="W145" s="579"/>
      <c r="X145" s="579"/>
      <c r="Y145" s="579"/>
      <c r="Z145" s="579"/>
      <c r="AA145" s="579"/>
      <c r="AB145" s="579"/>
      <c r="AC145" s="579"/>
      <c r="AD145" s="579"/>
      <c r="AE145" s="579"/>
      <c r="AF145" s="579"/>
      <c r="AG145" s="579"/>
      <c r="AH145" s="579"/>
      <c r="AI145" s="579"/>
      <c r="AJ145" s="579"/>
      <c r="AK145" s="579"/>
      <c r="AL145" s="579"/>
      <c r="AM145" s="579"/>
      <c r="AN145" s="579"/>
      <c r="AO145" s="579"/>
      <c r="AP145" s="579"/>
      <c r="AQ145" s="579"/>
      <c r="AR145" s="579"/>
      <c r="AS145" s="579"/>
      <c r="AT145" s="579"/>
      <c r="AU145" s="579"/>
      <c r="AV145" s="579"/>
      <c r="AW145" s="579"/>
      <c r="AX145" s="579"/>
      <c r="AY145" s="579"/>
      <c r="AZ145" s="579"/>
      <c r="BA145" s="579"/>
      <c r="BB145" s="579"/>
      <c r="BC145" s="579"/>
      <c r="BD145" s="579"/>
      <c r="BE145" s="579"/>
      <c r="BF145" s="579"/>
      <c r="BG145" s="709"/>
      <c r="BH145" s="713" t="s">
        <v>397</v>
      </c>
      <c r="BI145" s="714"/>
      <c r="BJ145" s="715"/>
    </row>
    <row r="146" s="12" customFormat="1" ht="90.75" customHeight="1" spans="1:62">
      <c r="A146" s="575" t="s">
        <v>398</v>
      </c>
      <c r="B146" s="576"/>
      <c r="C146" s="576"/>
      <c r="D146" s="577"/>
      <c r="E146" s="578" t="s">
        <v>399</v>
      </c>
      <c r="F146" s="579"/>
      <c r="G146" s="579"/>
      <c r="H146" s="579"/>
      <c r="I146" s="579"/>
      <c r="J146" s="579"/>
      <c r="K146" s="579"/>
      <c r="L146" s="579"/>
      <c r="M146" s="579"/>
      <c r="N146" s="579"/>
      <c r="O146" s="579"/>
      <c r="P146" s="579"/>
      <c r="Q146" s="579"/>
      <c r="R146" s="579"/>
      <c r="S146" s="579"/>
      <c r="T146" s="579"/>
      <c r="U146" s="579"/>
      <c r="V146" s="579"/>
      <c r="W146" s="579"/>
      <c r="X146" s="579"/>
      <c r="Y146" s="579"/>
      <c r="Z146" s="579"/>
      <c r="AA146" s="579"/>
      <c r="AB146" s="579"/>
      <c r="AC146" s="579"/>
      <c r="AD146" s="579"/>
      <c r="AE146" s="579"/>
      <c r="AF146" s="579"/>
      <c r="AG146" s="579"/>
      <c r="AH146" s="579"/>
      <c r="AI146" s="579"/>
      <c r="AJ146" s="579"/>
      <c r="AK146" s="579"/>
      <c r="AL146" s="579"/>
      <c r="AM146" s="579"/>
      <c r="AN146" s="579"/>
      <c r="AO146" s="579"/>
      <c r="AP146" s="579"/>
      <c r="AQ146" s="579"/>
      <c r="AR146" s="579"/>
      <c r="AS146" s="579"/>
      <c r="AT146" s="579"/>
      <c r="AU146" s="579"/>
      <c r="AV146" s="579"/>
      <c r="AW146" s="579"/>
      <c r="AX146" s="579"/>
      <c r="AY146" s="579"/>
      <c r="AZ146" s="579"/>
      <c r="BA146" s="579"/>
      <c r="BB146" s="579"/>
      <c r="BC146" s="579"/>
      <c r="BD146" s="579"/>
      <c r="BE146" s="579"/>
      <c r="BF146" s="579"/>
      <c r="BG146" s="709"/>
      <c r="BH146" s="716" t="s">
        <v>391</v>
      </c>
      <c r="BI146" s="717"/>
      <c r="BJ146" s="718"/>
    </row>
    <row r="147" s="12" customFormat="1" ht="90" customHeight="1" spans="1:62">
      <c r="A147" s="575" t="s">
        <v>400</v>
      </c>
      <c r="B147" s="576"/>
      <c r="C147" s="576"/>
      <c r="D147" s="577"/>
      <c r="E147" s="578" t="s">
        <v>401</v>
      </c>
      <c r="F147" s="579"/>
      <c r="G147" s="579"/>
      <c r="H147" s="579"/>
      <c r="I147" s="579"/>
      <c r="J147" s="579"/>
      <c r="K147" s="579"/>
      <c r="L147" s="579"/>
      <c r="M147" s="579"/>
      <c r="N147" s="579"/>
      <c r="O147" s="579"/>
      <c r="P147" s="579"/>
      <c r="Q147" s="579"/>
      <c r="R147" s="579"/>
      <c r="S147" s="579"/>
      <c r="T147" s="579"/>
      <c r="U147" s="579"/>
      <c r="V147" s="579"/>
      <c r="W147" s="579"/>
      <c r="X147" s="579"/>
      <c r="Y147" s="579"/>
      <c r="Z147" s="579"/>
      <c r="AA147" s="579"/>
      <c r="AB147" s="579"/>
      <c r="AC147" s="579"/>
      <c r="AD147" s="579"/>
      <c r="AE147" s="579"/>
      <c r="AF147" s="579"/>
      <c r="AG147" s="579"/>
      <c r="AH147" s="579"/>
      <c r="AI147" s="579"/>
      <c r="AJ147" s="579"/>
      <c r="AK147" s="579"/>
      <c r="AL147" s="579"/>
      <c r="AM147" s="579"/>
      <c r="AN147" s="579"/>
      <c r="AO147" s="579"/>
      <c r="AP147" s="579"/>
      <c r="AQ147" s="579"/>
      <c r="AR147" s="579"/>
      <c r="AS147" s="579"/>
      <c r="AT147" s="579"/>
      <c r="AU147" s="579"/>
      <c r="AV147" s="579"/>
      <c r="AW147" s="579"/>
      <c r="AX147" s="579"/>
      <c r="AY147" s="579"/>
      <c r="AZ147" s="579"/>
      <c r="BA147" s="579"/>
      <c r="BB147" s="579"/>
      <c r="BC147" s="579"/>
      <c r="BD147" s="579"/>
      <c r="BE147" s="579"/>
      <c r="BF147" s="579"/>
      <c r="BG147" s="709"/>
      <c r="BH147" s="719" t="s">
        <v>391</v>
      </c>
      <c r="BI147" s="720"/>
      <c r="BJ147" s="721"/>
    </row>
    <row r="148" s="12" customFormat="1" ht="71.25" customHeight="1" spans="1:62">
      <c r="A148" s="575" t="s">
        <v>86</v>
      </c>
      <c r="B148" s="576"/>
      <c r="C148" s="576"/>
      <c r="D148" s="577"/>
      <c r="E148" s="578" t="s">
        <v>402</v>
      </c>
      <c r="F148" s="579"/>
      <c r="G148" s="579"/>
      <c r="H148" s="579"/>
      <c r="I148" s="579"/>
      <c r="J148" s="579"/>
      <c r="K148" s="579"/>
      <c r="L148" s="579"/>
      <c r="M148" s="579"/>
      <c r="N148" s="579"/>
      <c r="O148" s="579"/>
      <c r="P148" s="579"/>
      <c r="Q148" s="579"/>
      <c r="R148" s="579"/>
      <c r="S148" s="579"/>
      <c r="T148" s="579"/>
      <c r="U148" s="579"/>
      <c r="V148" s="579"/>
      <c r="W148" s="579"/>
      <c r="X148" s="579"/>
      <c r="Y148" s="579"/>
      <c r="Z148" s="579"/>
      <c r="AA148" s="579"/>
      <c r="AB148" s="579"/>
      <c r="AC148" s="579"/>
      <c r="AD148" s="579"/>
      <c r="AE148" s="579"/>
      <c r="AF148" s="579"/>
      <c r="AG148" s="579"/>
      <c r="AH148" s="579"/>
      <c r="AI148" s="579"/>
      <c r="AJ148" s="579"/>
      <c r="AK148" s="579"/>
      <c r="AL148" s="579"/>
      <c r="AM148" s="579"/>
      <c r="AN148" s="579"/>
      <c r="AO148" s="579"/>
      <c r="AP148" s="579"/>
      <c r="AQ148" s="579"/>
      <c r="AR148" s="579"/>
      <c r="AS148" s="579"/>
      <c r="AT148" s="579"/>
      <c r="AU148" s="579"/>
      <c r="AV148" s="579"/>
      <c r="AW148" s="579"/>
      <c r="AX148" s="579"/>
      <c r="AY148" s="579"/>
      <c r="AZ148" s="579"/>
      <c r="BA148" s="579"/>
      <c r="BB148" s="579"/>
      <c r="BC148" s="579"/>
      <c r="BD148" s="579"/>
      <c r="BE148" s="579"/>
      <c r="BF148" s="579"/>
      <c r="BG148" s="709"/>
      <c r="BH148" s="710" t="s">
        <v>84</v>
      </c>
      <c r="BI148" s="711"/>
      <c r="BJ148" s="712"/>
    </row>
    <row r="149" s="12" customFormat="1" ht="69" customHeight="1" spans="1:62">
      <c r="A149" s="575" t="s">
        <v>94</v>
      </c>
      <c r="B149" s="576"/>
      <c r="C149" s="576"/>
      <c r="D149" s="577"/>
      <c r="E149" s="578" t="s">
        <v>403</v>
      </c>
      <c r="F149" s="579"/>
      <c r="G149" s="579"/>
      <c r="H149" s="579"/>
      <c r="I149" s="579"/>
      <c r="J149" s="579"/>
      <c r="K149" s="579"/>
      <c r="L149" s="579"/>
      <c r="M149" s="579"/>
      <c r="N149" s="579"/>
      <c r="O149" s="579"/>
      <c r="P149" s="579"/>
      <c r="Q149" s="579"/>
      <c r="R149" s="579"/>
      <c r="S149" s="579"/>
      <c r="T149" s="579"/>
      <c r="U149" s="579"/>
      <c r="V149" s="579"/>
      <c r="W149" s="579"/>
      <c r="X149" s="579"/>
      <c r="Y149" s="579"/>
      <c r="Z149" s="579"/>
      <c r="AA149" s="579"/>
      <c r="AB149" s="579"/>
      <c r="AC149" s="579"/>
      <c r="AD149" s="579"/>
      <c r="AE149" s="579"/>
      <c r="AF149" s="579"/>
      <c r="AG149" s="579"/>
      <c r="AH149" s="579"/>
      <c r="AI149" s="579"/>
      <c r="AJ149" s="579"/>
      <c r="AK149" s="579"/>
      <c r="AL149" s="579"/>
      <c r="AM149" s="579"/>
      <c r="AN149" s="579"/>
      <c r="AO149" s="579"/>
      <c r="AP149" s="579"/>
      <c r="AQ149" s="579"/>
      <c r="AR149" s="579"/>
      <c r="AS149" s="579"/>
      <c r="AT149" s="579"/>
      <c r="AU149" s="579"/>
      <c r="AV149" s="579"/>
      <c r="AW149" s="579"/>
      <c r="AX149" s="579"/>
      <c r="AY149" s="579"/>
      <c r="AZ149" s="579"/>
      <c r="BA149" s="579"/>
      <c r="BB149" s="579"/>
      <c r="BC149" s="579"/>
      <c r="BD149" s="579"/>
      <c r="BE149" s="579"/>
      <c r="BF149" s="579"/>
      <c r="BG149" s="709"/>
      <c r="BH149" s="710" t="s">
        <v>92</v>
      </c>
      <c r="BI149" s="711"/>
      <c r="BJ149" s="712"/>
    </row>
    <row r="150" s="12" customFormat="1" ht="67.5" customHeight="1" spans="1:62">
      <c r="A150" s="575" t="s">
        <v>90</v>
      </c>
      <c r="B150" s="576"/>
      <c r="C150" s="576"/>
      <c r="D150" s="577"/>
      <c r="E150" s="578" t="s">
        <v>404</v>
      </c>
      <c r="F150" s="579"/>
      <c r="G150" s="579"/>
      <c r="H150" s="579"/>
      <c r="I150" s="579"/>
      <c r="J150" s="579"/>
      <c r="K150" s="579"/>
      <c r="L150" s="579"/>
      <c r="M150" s="579"/>
      <c r="N150" s="579"/>
      <c r="O150" s="579"/>
      <c r="P150" s="579"/>
      <c r="Q150" s="579"/>
      <c r="R150" s="579"/>
      <c r="S150" s="579"/>
      <c r="T150" s="579"/>
      <c r="U150" s="579"/>
      <c r="V150" s="579"/>
      <c r="W150" s="579"/>
      <c r="X150" s="579"/>
      <c r="Y150" s="579"/>
      <c r="Z150" s="579"/>
      <c r="AA150" s="579"/>
      <c r="AB150" s="579"/>
      <c r="AC150" s="579"/>
      <c r="AD150" s="579"/>
      <c r="AE150" s="579"/>
      <c r="AF150" s="579"/>
      <c r="AG150" s="579"/>
      <c r="AH150" s="579"/>
      <c r="AI150" s="579"/>
      <c r="AJ150" s="579"/>
      <c r="AK150" s="579"/>
      <c r="AL150" s="579"/>
      <c r="AM150" s="579"/>
      <c r="AN150" s="579"/>
      <c r="AO150" s="579"/>
      <c r="AP150" s="579"/>
      <c r="AQ150" s="579"/>
      <c r="AR150" s="579"/>
      <c r="AS150" s="579"/>
      <c r="AT150" s="579"/>
      <c r="AU150" s="579"/>
      <c r="AV150" s="579"/>
      <c r="AW150" s="579"/>
      <c r="AX150" s="579"/>
      <c r="AY150" s="579"/>
      <c r="AZ150" s="579"/>
      <c r="BA150" s="579"/>
      <c r="BB150" s="579"/>
      <c r="BC150" s="579"/>
      <c r="BD150" s="579"/>
      <c r="BE150" s="579"/>
      <c r="BF150" s="579"/>
      <c r="BG150" s="709"/>
      <c r="BH150" s="710" t="s">
        <v>88</v>
      </c>
      <c r="BI150" s="711"/>
      <c r="BJ150" s="712"/>
    </row>
    <row r="151" s="12" customFormat="1" ht="24" customHeight="1" spans="1:62">
      <c r="A151" s="575" t="s">
        <v>335</v>
      </c>
      <c r="B151" s="576"/>
      <c r="C151" s="576"/>
      <c r="D151" s="577"/>
      <c r="E151" s="578" t="s">
        <v>405</v>
      </c>
      <c r="F151" s="579"/>
      <c r="G151" s="579"/>
      <c r="H151" s="579"/>
      <c r="I151" s="579"/>
      <c r="J151" s="579"/>
      <c r="K151" s="579"/>
      <c r="L151" s="579"/>
      <c r="M151" s="579"/>
      <c r="N151" s="579"/>
      <c r="O151" s="579"/>
      <c r="P151" s="579"/>
      <c r="Q151" s="579"/>
      <c r="R151" s="579"/>
      <c r="S151" s="579"/>
      <c r="T151" s="579"/>
      <c r="U151" s="579"/>
      <c r="V151" s="579"/>
      <c r="W151" s="579"/>
      <c r="X151" s="579"/>
      <c r="Y151" s="579"/>
      <c r="Z151" s="579"/>
      <c r="AA151" s="579"/>
      <c r="AB151" s="579"/>
      <c r="AC151" s="579"/>
      <c r="AD151" s="579"/>
      <c r="AE151" s="579"/>
      <c r="AF151" s="579"/>
      <c r="AG151" s="579"/>
      <c r="AH151" s="579"/>
      <c r="AI151" s="579"/>
      <c r="AJ151" s="579"/>
      <c r="AK151" s="579"/>
      <c r="AL151" s="579"/>
      <c r="AM151" s="579"/>
      <c r="AN151" s="579"/>
      <c r="AO151" s="579"/>
      <c r="AP151" s="579"/>
      <c r="AQ151" s="579"/>
      <c r="AR151" s="579"/>
      <c r="AS151" s="579"/>
      <c r="AT151" s="579"/>
      <c r="AU151" s="579"/>
      <c r="AV151" s="579"/>
      <c r="AW151" s="579"/>
      <c r="AX151" s="579"/>
      <c r="AY151" s="579"/>
      <c r="AZ151" s="579"/>
      <c r="BA151" s="579"/>
      <c r="BB151" s="579"/>
      <c r="BC151" s="579"/>
      <c r="BD151" s="579"/>
      <c r="BE151" s="579"/>
      <c r="BF151" s="579"/>
      <c r="BG151" s="709"/>
      <c r="BH151" s="710" t="s">
        <v>332</v>
      </c>
      <c r="BI151" s="711"/>
      <c r="BJ151" s="712"/>
    </row>
    <row r="152" s="12" customFormat="1" ht="23.25" customHeight="1" spans="1:62">
      <c r="A152" s="575" t="s">
        <v>331</v>
      </c>
      <c r="B152" s="576"/>
      <c r="C152" s="576"/>
      <c r="D152" s="577"/>
      <c r="E152" s="578" t="s">
        <v>406</v>
      </c>
      <c r="F152" s="579"/>
      <c r="G152" s="579"/>
      <c r="H152" s="579"/>
      <c r="I152" s="579"/>
      <c r="J152" s="579"/>
      <c r="K152" s="579"/>
      <c r="L152" s="579"/>
      <c r="M152" s="579"/>
      <c r="N152" s="579"/>
      <c r="O152" s="579"/>
      <c r="P152" s="579"/>
      <c r="Q152" s="579"/>
      <c r="R152" s="579"/>
      <c r="S152" s="579"/>
      <c r="T152" s="579"/>
      <c r="U152" s="579"/>
      <c r="V152" s="579"/>
      <c r="W152" s="579"/>
      <c r="X152" s="579"/>
      <c r="Y152" s="579"/>
      <c r="Z152" s="579"/>
      <c r="AA152" s="579"/>
      <c r="AB152" s="579"/>
      <c r="AC152" s="579"/>
      <c r="AD152" s="579"/>
      <c r="AE152" s="579"/>
      <c r="AF152" s="579"/>
      <c r="AG152" s="579"/>
      <c r="AH152" s="579"/>
      <c r="AI152" s="579"/>
      <c r="AJ152" s="579"/>
      <c r="AK152" s="579"/>
      <c r="AL152" s="579"/>
      <c r="AM152" s="579"/>
      <c r="AN152" s="579"/>
      <c r="AO152" s="579"/>
      <c r="AP152" s="579"/>
      <c r="AQ152" s="579"/>
      <c r="AR152" s="579"/>
      <c r="AS152" s="579"/>
      <c r="AT152" s="579"/>
      <c r="AU152" s="579"/>
      <c r="AV152" s="579"/>
      <c r="AW152" s="579"/>
      <c r="AX152" s="579"/>
      <c r="AY152" s="579"/>
      <c r="AZ152" s="579"/>
      <c r="BA152" s="579"/>
      <c r="BB152" s="579"/>
      <c r="BC152" s="579"/>
      <c r="BD152" s="579"/>
      <c r="BE152" s="579"/>
      <c r="BF152" s="722"/>
      <c r="BG152" s="723"/>
      <c r="BH152" s="713" t="s">
        <v>328</v>
      </c>
      <c r="BI152" s="714"/>
      <c r="BJ152" s="715"/>
    </row>
    <row r="153" s="12" customFormat="1" ht="39.75" customHeight="1" spans="1:61">
      <c r="A153" s="580"/>
      <c r="B153" s="580"/>
      <c r="C153" s="580"/>
      <c r="D153" s="580"/>
      <c r="E153" s="581"/>
      <c r="F153" s="581"/>
      <c r="G153" s="581"/>
      <c r="H153" s="581"/>
      <c r="I153" s="581"/>
      <c r="J153" s="581"/>
      <c r="K153" s="581"/>
      <c r="L153" s="581"/>
      <c r="M153" s="581"/>
      <c r="N153" s="581"/>
      <c r="O153" s="581"/>
      <c r="P153" s="581"/>
      <c r="Q153" s="581"/>
      <c r="R153" s="581"/>
      <c r="S153" s="581"/>
      <c r="T153" s="581"/>
      <c r="U153" s="581"/>
      <c r="V153" s="581"/>
      <c r="W153" s="581"/>
      <c r="X153" s="581"/>
      <c r="Y153" s="581"/>
      <c r="Z153" s="581"/>
      <c r="AA153" s="581"/>
      <c r="AB153" s="581"/>
      <c r="AC153" s="581"/>
      <c r="AD153" s="581"/>
      <c r="AE153" s="581"/>
      <c r="AF153" s="581"/>
      <c r="AG153" s="581"/>
      <c r="AH153" s="581"/>
      <c r="AI153" s="581"/>
      <c r="AJ153" s="581"/>
      <c r="AK153" s="581"/>
      <c r="AL153" s="581"/>
      <c r="AM153" s="581"/>
      <c r="AN153" s="581"/>
      <c r="AO153" s="581"/>
      <c r="AP153" s="581"/>
      <c r="AQ153" s="581"/>
      <c r="AR153" s="581"/>
      <c r="AS153" s="581"/>
      <c r="AT153" s="581"/>
      <c r="AU153" s="581"/>
      <c r="AV153" s="581"/>
      <c r="AW153" s="581"/>
      <c r="AX153" s="581"/>
      <c r="AY153" s="581"/>
      <c r="AZ153" s="581"/>
      <c r="BA153" s="581"/>
      <c r="BB153" s="581"/>
      <c r="BC153" s="581"/>
      <c r="BD153" s="581"/>
      <c r="BE153" s="581"/>
      <c r="BF153" s="724"/>
      <c r="BG153" s="724"/>
      <c r="BH153" s="724"/>
      <c r="BI153" s="724"/>
    </row>
    <row r="154" s="13" customFormat="1" ht="21" customHeight="1" spans="1:36">
      <c r="A154" s="12" t="s">
        <v>407</v>
      </c>
      <c r="B154" s="12"/>
      <c r="C154" s="12"/>
      <c r="D154" s="582"/>
      <c r="E154" s="582"/>
      <c r="F154" s="582"/>
      <c r="G154" s="582"/>
      <c r="H154" s="582"/>
      <c r="I154" s="582"/>
      <c r="J154" s="582"/>
      <c r="K154" s="582"/>
      <c r="L154" s="582"/>
      <c r="M154" s="582"/>
      <c r="N154" s="582"/>
      <c r="O154" s="582"/>
      <c r="P154" s="582"/>
      <c r="Q154" s="596"/>
      <c r="R154" s="614"/>
      <c r="S154" s="614"/>
      <c r="T154" s="614"/>
      <c r="U154" s="615"/>
      <c r="V154" s="616"/>
      <c r="W154" s="616"/>
      <c r="X154" s="616"/>
      <c r="Y154" s="616"/>
      <c r="Z154" s="616"/>
      <c r="AA154" s="616"/>
      <c r="AB154" s="616"/>
      <c r="AC154" s="616"/>
      <c r="AD154" s="616"/>
      <c r="AE154" s="616"/>
      <c r="AF154" s="12" t="s">
        <v>408</v>
      </c>
      <c r="AG154" s="614"/>
      <c r="AH154" s="596"/>
      <c r="AI154" s="582"/>
      <c r="AJ154" s="582"/>
    </row>
    <row r="155" s="13" customFormat="1" ht="21" customHeight="1" spans="1:42">
      <c r="A155" s="12"/>
      <c r="B155" s="12"/>
      <c r="C155" s="12"/>
      <c r="D155" s="582"/>
      <c r="E155" s="582"/>
      <c r="F155" s="582"/>
      <c r="G155" s="582"/>
      <c r="H155" s="582"/>
      <c r="I155" s="582"/>
      <c r="J155" s="582"/>
      <c r="K155" s="582"/>
      <c r="L155" s="582"/>
      <c r="M155" s="582"/>
      <c r="N155" s="582"/>
      <c r="O155" s="582"/>
      <c r="P155" s="582"/>
      <c r="Q155" s="596"/>
      <c r="R155" s="614"/>
      <c r="S155" s="614"/>
      <c r="T155" s="614"/>
      <c r="U155" s="614"/>
      <c r="V155" s="617"/>
      <c r="W155" s="617"/>
      <c r="X155" s="617"/>
      <c r="Y155" s="617"/>
      <c r="Z155" s="623">
        <v>2023</v>
      </c>
      <c r="AA155" s="624"/>
      <c r="AB155" s="625"/>
      <c r="AC155" s="614"/>
      <c r="AD155" s="614"/>
      <c r="AE155" s="614"/>
      <c r="AF155" s="582"/>
      <c r="AG155" s="582"/>
      <c r="AH155" s="582"/>
      <c r="AI155" s="614"/>
      <c r="AJ155" s="614"/>
      <c r="AK155" s="649"/>
      <c r="AL155" s="649"/>
      <c r="AM155" s="649"/>
      <c r="AN155" s="649"/>
      <c r="AO155" s="649"/>
      <c r="AP155" s="649"/>
    </row>
    <row r="156" s="13" customFormat="1" customHeight="1" spans="1:42">
      <c r="A156" s="12"/>
      <c r="B156" s="12"/>
      <c r="C156" s="12"/>
      <c r="D156" s="582"/>
      <c r="E156" s="582"/>
      <c r="F156" s="582"/>
      <c r="G156" s="582"/>
      <c r="H156" s="582"/>
      <c r="I156" s="582"/>
      <c r="J156" s="582"/>
      <c r="K156" s="582"/>
      <c r="L156" s="582"/>
      <c r="M156" s="582"/>
      <c r="N156" s="582"/>
      <c r="O156" s="582"/>
      <c r="P156" s="582"/>
      <c r="Q156" s="582"/>
      <c r="R156" s="582"/>
      <c r="S156" s="582"/>
      <c r="T156" s="582"/>
      <c r="U156" s="582"/>
      <c r="V156" s="582"/>
      <c r="W156" s="582"/>
      <c r="X156" s="582"/>
      <c r="Y156" s="582"/>
      <c r="Z156" s="582"/>
      <c r="AA156" s="582"/>
      <c r="AB156" s="582"/>
      <c r="AC156" s="582"/>
      <c r="AD156" s="582"/>
      <c r="AE156" s="582"/>
      <c r="AF156" s="582"/>
      <c r="AG156" s="582"/>
      <c r="AH156" s="582"/>
      <c r="AI156" s="618"/>
      <c r="AJ156" s="618"/>
      <c r="AK156" s="649"/>
      <c r="AL156" s="649"/>
      <c r="AM156" s="649"/>
      <c r="AN156" s="649"/>
      <c r="AO156" s="649"/>
      <c r="AP156" s="649"/>
    </row>
    <row r="157" s="13" customFormat="1" ht="21" customHeight="1" spans="1:42">
      <c r="A157" s="12" t="s">
        <v>409</v>
      </c>
      <c r="B157" s="16"/>
      <c r="C157" s="16"/>
      <c r="D157" s="583"/>
      <c r="E157" s="583"/>
      <c r="F157" s="583"/>
      <c r="G157" s="583"/>
      <c r="H157" s="583"/>
      <c r="I157" s="583"/>
      <c r="J157" s="583"/>
      <c r="K157" s="583"/>
      <c r="L157" s="583"/>
      <c r="M157" s="583"/>
      <c r="N157" s="583"/>
      <c r="O157" s="583"/>
      <c r="P157" s="583"/>
      <c r="Q157" s="583"/>
      <c r="R157" s="618"/>
      <c r="S157" s="618"/>
      <c r="T157" s="618"/>
      <c r="U157" s="619"/>
      <c r="V157" s="616"/>
      <c r="W157" s="616"/>
      <c r="X157" s="616"/>
      <c r="Y157" s="616"/>
      <c r="Z157" s="616"/>
      <c r="AA157" s="616"/>
      <c r="AB157" s="616"/>
      <c r="AC157" s="616"/>
      <c r="AD157" s="616"/>
      <c r="AE157" s="616"/>
      <c r="AF157" s="12" t="s">
        <v>410</v>
      </c>
      <c r="AG157" s="618"/>
      <c r="AH157" s="596"/>
      <c r="AI157" s="582"/>
      <c r="AJ157" s="582"/>
      <c r="AK157" s="649"/>
      <c r="AL157" s="649"/>
      <c r="AM157" s="649"/>
      <c r="AN157" s="649"/>
      <c r="AO157" s="649"/>
      <c r="AP157" s="649"/>
    </row>
    <row r="158" s="13" customFormat="1" ht="21" customHeight="1" spans="1:42">
      <c r="A158" s="16"/>
      <c r="B158" s="16"/>
      <c r="C158" s="16"/>
      <c r="D158" s="583"/>
      <c r="E158" s="583"/>
      <c r="F158" s="583"/>
      <c r="G158" s="583"/>
      <c r="H158" s="583"/>
      <c r="I158" s="583"/>
      <c r="J158" s="596"/>
      <c r="K158" s="596"/>
      <c r="L158" s="596"/>
      <c r="M158" s="596"/>
      <c r="N158" s="596"/>
      <c r="O158" s="596"/>
      <c r="P158" s="596"/>
      <c r="Q158" s="583"/>
      <c r="R158" s="618"/>
      <c r="S158" s="618"/>
      <c r="T158" s="618"/>
      <c r="U158" s="618"/>
      <c r="V158" s="620"/>
      <c r="W158" s="620"/>
      <c r="X158" s="621"/>
      <c r="Y158" s="621"/>
      <c r="Z158" s="623">
        <v>2023</v>
      </c>
      <c r="AA158" s="624"/>
      <c r="AB158" s="625"/>
      <c r="AC158" s="582"/>
      <c r="AD158" s="582"/>
      <c r="AE158" s="582"/>
      <c r="AF158" s="582"/>
      <c r="AG158" s="582"/>
      <c r="AH158" s="582"/>
      <c r="AI158" s="618"/>
      <c r="AJ158" s="618"/>
      <c r="AK158" s="649"/>
      <c r="AL158" s="649"/>
      <c r="AM158" s="649"/>
      <c r="AN158" s="649"/>
      <c r="AO158" s="649"/>
      <c r="AP158" s="649"/>
    </row>
    <row r="159" s="13" customFormat="1" ht="20.25" customHeight="1" spans="1:42">
      <c r="A159" s="16"/>
      <c r="B159" s="16"/>
      <c r="C159" s="16"/>
      <c r="D159" s="583"/>
      <c r="E159" s="583"/>
      <c r="F159" s="583"/>
      <c r="G159" s="583"/>
      <c r="H159" s="583"/>
      <c r="I159" s="583"/>
      <c r="J159" s="583"/>
      <c r="K159" s="583"/>
      <c r="L159" s="583"/>
      <c r="M159" s="583"/>
      <c r="N159" s="583"/>
      <c r="O159" s="583"/>
      <c r="P159" s="583"/>
      <c r="Q159" s="583"/>
      <c r="R159" s="582"/>
      <c r="S159" s="582"/>
      <c r="T159" s="582"/>
      <c r="U159" s="582"/>
      <c r="V159" s="582"/>
      <c r="W159" s="582"/>
      <c r="X159" s="582"/>
      <c r="Y159" s="582"/>
      <c r="Z159" s="582"/>
      <c r="AA159" s="582"/>
      <c r="AB159" s="582"/>
      <c r="AC159" s="582"/>
      <c r="AD159" s="582"/>
      <c r="AE159" s="582"/>
      <c r="AF159" s="582"/>
      <c r="AG159" s="582"/>
      <c r="AH159" s="582"/>
      <c r="AI159" s="618"/>
      <c r="AJ159" s="618"/>
      <c r="AK159" s="649"/>
      <c r="AL159" s="649"/>
      <c r="AM159" s="649"/>
      <c r="AN159" s="649"/>
      <c r="AO159" s="649"/>
      <c r="AP159" s="649"/>
    </row>
    <row r="160" s="13" customFormat="1" ht="21.75" customHeight="1" spans="1:42">
      <c r="A160" s="13" t="s">
        <v>411</v>
      </c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597"/>
      <c r="O160" s="16"/>
      <c r="P160" s="583"/>
      <c r="Q160" s="583"/>
      <c r="R160" s="618"/>
      <c r="S160" s="618"/>
      <c r="T160" s="618"/>
      <c r="U160" s="619"/>
      <c r="V160" s="616"/>
      <c r="W160" s="616"/>
      <c r="X160" s="616"/>
      <c r="Y160" s="616"/>
      <c r="Z160" s="616"/>
      <c r="AA160" s="616"/>
      <c r="AB160" s="616"/>
      <c r="AC160" s="616"/>
      <c r="AD160" s="616"/>
      <c r="AE160" s="616"/>
      <c r="AF160" s="12" t="s">
        <v>412</v>
      </c>
      <c r="AG160" s="618"/>
      <c r="AH160" s="596"/>
      <c r="AI160" s="582"/>
      <c r="AJ160" s="582"/>
      <c r="AK160" s="649"/>
      <c r="AL160" s="649"/>
      <c r="AM160" s="649"/>
      <c r="AN160" s="649"/>
      <c r="AO160" s="649"/>
      <c r="AP160" s="649"/>
    </row>
    <row r="161" s="13" customFormat="1" ht="20.25" customHeight="1" spans="1:42">
      <c r="A161" s="584" t="s">
        <v>413</v>
      </c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583"/>
      <c r="Q161" s="596"/>
      <c r="R161" s="618"/>
      <c r="S161" s="618"/>
      <c r="T161" s="618"/>
      <c r="U161" s="618"/>
      <c r="V161" s="621"/>
      <c r="W161" s="617"/>
      <c r="X161" s="617"/>
      <c r="Y161" s="617"/>
      <c r="Z161" s="623">
        <v>2023</v>
      </c>
      <c r="AA161" s="624"/>
      <c r="AB161" s="625"/>
      <c r="AC161" s="582"/>
      <c r="AD161" s="596"/>
      <c r="AE161" s="582"/>
      <c r="AF161" s="582"/>
      <c r="AG161" s="582"/>
      <c r="AH161" s="582"/>
      <c r="AI161" s="618"/>
      <c r="AJ161" s="618"/>
      <c r="AK161" s="649"/>
      <c r="AL161" s="649"/>
      <c r="AM161" s="649"/>
      <c r="AN161" s="649"/>
      <c r="AO161" s="649"/>
      <c r="AP161" s="649"/>
    </row>
    <row r="162" s="13" customFormat="1" ht="21" customHeight="1" spans="1:42">
      <c r="A162" s="12"/>
      <c r="B162" s="12"/>
      <c r="C162" s="12"/>
      <c r="D162" s="582"/>
      <c r="E162" s="582"/>
      <c r="F162" s="582"/>
      <c r="G162" s="582"/>
      <c r="H162" s="582"/>
      <c r="I162" s="582"/>
      <c r="J162" s="582"/>
      <c r="K162" s="582"/>
      <c r="L162" s="582"/>
      <c r="M162" s="582"/>
      <c r="N162" s="582"/>
      <c r="O162" s="582"/>
      <c r="P162" s="582"/>
      <c r="Q162" s="582"/>
      <c r="R162" s="582"/>
      <c r="S162" s="582"/>
      <c r="T162" s="582"/>
      <c r="U162" s="582"/>
      <c r="V162" s="582"/>
      <c r="W162" s="582"/>
      <c r="X162" s="582"/>
      <c r="Y162" s="582"/>
      <c r="Z162" s="582"/>
      <c r="AA162" s="582"/>
      <c r="AB162" s="582"/>
      <c r="AC162" s="582"/>
      <c r="AD162" s="582"/>
      <c r="AE162" s="582"/>
      <c r="AF162" s="582"/>
      <c r="AG162" s="582"/>
      <c r="AH162" s="582"/>
      <c r="AI162" s="618"/>
      <c r="AJ162" s="618"/>
      <c r="AK162" s="649"/>
      <c r="AL162" s="649"/>
      <c r="AM162" s="649"/>
      <c r="AN162" s="649"/>
      <c r="AO162" s="649"/>
      <c r="AP162" s="649"/>
    </row>
    <row r="163" s="13" customFormat="1" ht="27" customHeight="1" spans="2:49">
      <c r="B163" s="12"/>
      <c r="C163" s="12"/>
      <c r="D163" s="582"/>
      <c r="E163" s="582"/>
      <c r="F163" s="582"/>
      <c r="G163" s="582"/>
      <c r="H163" s="582"/>
      <c r="I163" s="582"/>
      <c r="J163" s="582"/>
      <c r="K163" s="582"/>
      <c r="L163" s="582"/>
      <c r="M163" s="582"/>
      <c r="N163" s="582"/>
      <c r="O163" s="582"/>
      <c r="P163" s="582"/>
      <c r="Q163" s="582"/>
      <c r="R163" s="622"/>
      <c r="S163" s="622"/>
      <c r="T163" s="582"/>
      <c r="U163" s="582"/>
      <c r="V163" s="582"/>
      <c r="W163" s="582"/>
      <c r="X163" s="582"/>
      <c r="Y163" s="582"/>
      <c r="Z163" s="582"/>
      <c r="AA163" s="582"/>
      <c r="AB163" s="582"/>
      <c r="AC163" s="582"/>
      <c r="AD163" s="582"/>
      <c r="AE163" s="582"/>
      <c r="AF163" s="582"/>
      <c r="AG163" s="582"/>
      <c r="AH163" s="582"/>
      <c r="AI163" s="618"/>
      <c r="AJ163" s="618"/>
      <c r="AT163" s="665"/>
      <c r="AU163" s="665"/>
      <c r="AV163" s="665"/>
      <c r="AW163" s="665"/>
    </row>
    <row r="164" s="14" customFormat="1" ht="30.75" customHeight="1" spans="1:61">
      <c r="A164" s="58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</row>
    <row r="165" s="12" customFormat="1" ht="44.25" customHeight="1" spans="1:61">
      <c r="A165" s="580"/>
      <c r="B165" s="580"/>
      <c r="C165" s="580"/>
      <c r="D165" s="580"/>
      <c r="E165" s="581"/>
      <c r="F165" s="581"/>
      <c r="G165" s="581"/>
      <c r="H165" s="581"/>
      <c r="I165" s="581"/>
      <c r="J165" s="581"/>
      <c r="K165" s="581"/>
      <c r="L165" s="581"/>
      <c r="M165" s="581"/>
      <c r="N165" s="581"/>
      <c r="O165" s="581"/>
      <c r="P165" s="581"/>
      <c r="Q165" s="581"/>
      <c r="R165" s="581"/>
      <c r="S165" s="581"/>
      <c r="T165" s="581"/>
      <c r="U165" s="581"/>
      <c r="V165" s="581"/>
      <c r="W165" s="581"/>
      <c r="X165" s="581"/>
      <c r="Y165" s="581"/>
      <c r="Z165" s="581"/>
      <c r="AA165" s="581"/>
      <c r="AB165" s="581"/>
      <c r="AC165" s="581"/>
      <c r="AD165" s="581"/>
      <c r="AE165" s="581"/>
      <c r="AF165" s="581"/>
      <c r="AG165" s="581"/>
      <c r="AH165" s="581"/>
      <c r="AI165" s="581"/>
      <c r="AJ165" s="581"/>
      <c r="AK165" s="581"/>
      <c r="AL165" s="581"/>
      <c r="AM165" s="581"/>
      <c r="AN165" s="581"/>
      <c r="AO165" s="581"/>
      <c r="AP165" s="581"/>
      <c r="AQ165" s="581"/>
      <c r="AR165" s="581"/>
      <c r="AS165" s="581"/>
      <c r="AT165" s="581"/>
      <c r="AU165" s="581"/>
      <c r="AV165" s="581"/>
      <c r="AW165" s="581"/>
      <c r="AX165" s="581"/>
      <c r="AY165" s="581"/>
      <c r="AZ165" s="581"/>
      <c r="BA165" s="581"/>
      <c r="BB165" s="581"/>
      <c r="BC165" s="581"/>
      <c r="BD165" s="581"/>
      <c r="BE165" s="581"/>
      <c r="BF165" s="724"/>
      <c r="BG165" s="724"/>
      <c r="BH165" s="724"/>
      <c r="BI165" s="724"/>
    </row>
    <row r="166" s="12" customFormat="1" ht="60" customHeight="1" spans="1:62">
      <c r="A166" s="565" t="s">
        <v>386</v>
      </c>
      <c r="B166" s="566"/>
      <c r="C166" s="566"/>
      <c r="D166" s="567"/>
      <c r="E166" s="568" t="s">
        <v>387</v>
      </c>
      <c r="F166" s="569"/>
      <c r="G166" s="569"/>
      <c r="H166" s="569"/>
      <c r="I166" s="569"/>
      <c r="J166" s="569"/>
      <c r="K166" s="569"/>
      <c r="L166" s="569"/>
      <c r="M166" s="569"/>
      <c r="N166" s="569"/>
      <c r="O166" s="569"/>
      <c r="P166" s="569"/>
      <c r="Q166" s="569"/>
      <c r="R166" s="569"/>
      <c r="S166" s="569"/>
      <c r="T166" s="569"/>
      <c r="U166" s="569"/>
      <c r="V166" s="569"/>
      <c r="W166" s="569"/>
      <c r="X166" s="569"/>
      <c r="Y166" s="569"/>
      <c r="Z166" s="569"/>
      <c r="AA166" s="569"/>
      <c r="AB166" s="569"/>
      <c r="AC166" s="569"/>
      <c r="AD166" s="569"/>
      <c r="AE166" s="569"/>
      <c r="AF166" s="569"/>
      <c r="AG166" s="569"/>
      <c r="AH166" s="569"/>
      <c r="AI166" s="569"/>
      <c r="AJ166" s="569"/>
      <c r="AK166" s="569"/>
      <c r="AL166" s="569"/>
      <c r="AM166" s="569"/>
      <c r="AN166" s="569"/>
      <c r="AO166" s="569"/>
      <c r="AP166" s="569"/>
      <c r="AQ166" s="569"/>
      <c r="AR166" s="569"/>
      <c r="AS166" s="569"/>
      <c r="AT166" s="569"/>
      <c r="AU166" s="569"/>
      <c r="AV166" s="569"/>
      <c r="AW166" s="569"/>
      <c r="AX166" s="569"/>
      <c r="AY166" s="569"/>
      <c r="AZ166" s="569"/>
      <c r="BA166" s="569"/>
      <c r="BB166" s="569"/>
      <c r="BC166" s="569"/>
      <c r="BD166" s="569"/>
      <c r="BE166" s="569"/>
      <c r="BF166" s="700"/>
      <c r="BG166" s="701"/>
      <c r="BH166" s="702" t="s">
        <v>388</v>
      </c>
      <c r="BI166" s="703"/>
      <c r="BJ166" s="704"/>
    </row>
    <row r="167" s="12" customFormat="1" ht="48" customHeight="1" spans="1:62">
      <c r="A167" s="575" t="s">
        <v>160</v>
      </c>
      <c r="B167" s="576"/>
      <c r="C167" s="576"/>
      <c r="D167" s="577"/>
      <c r="E167" s="573" t="s">
        <v>414</v>
      </c>
      <c r="F167" s="574"/>
      <c r="G167" s="574"/>
      <c r="H167" s="574"/>
      <c r="I167" s="574"/>
      <c r="J167" s="574"/>
      <c r="K167" s="574"/>
      <c r="L167" s="574"/>
      <c r="M167" s="574"/>
      <c r="N167" s="574"/>
      <c r="O167" s="574"/>
      <c r="P167" s="574"/>
      <c r="Q167" s="574"/>
      <c r="R167" s="574"/>
      <c r="S167" s="574"/>
      <c r="T167" s="574"/>
      <c r="U167" s="574"/>
      <c r="V167" s="574"/>
      <c r="W167" s="574"/>
      <c r="X167" s="574"/>
      <c r="Y167" s="574"/>
      <c r="Z167" s="574"/>
      <c r="AA167" s="574"/>
      <c r="AB167" s="574"/>
      <c r="AC167" s="574"/>
      <c r="AD167" s="574"/>
      <c r="AE167" s="574"/>
      <c r="AF167" s="574"/>
      <c r="AG167" s="574"/>
      <c r="AH167" s="574"/>
      <c r="AI167" s="574"/>
      <c r="AJ167" s="574"/>
      <c r="AK167" s="574"/>
      <c r="AL167" s="574"/>
      <c r="AM167" s="574"/>
      <c r="AN167" s="574"/>
      <c r="AO167" s="574"/>
      <c r="AP167" s="574"/>
      <c r="AQ167" s="574"/>
      <c r="AR167" s="574"/>
      <c r="AS167" s="574"/>
      <c r="AT167" s="574"/>
      <c r="AU167" s="574"/>
      <c r="AV167" s="574"/>
      <c r="AW167" s="574"/>
      <c r="AX167" s="574"/>
      <c r="AY167" s="574"/>
      <c r="AZ167" s="574"/>
      <c r="BA167" s="574"/>
      <c r="BB167" s="574"/>
      <c r="BC167" s="574"/>
      <c r="BD167" s="574"/>
      <c r="BE167" s="574"/>
      <c r="BF167" s="574"/>
      <c r="BG167" s="705"/>
      <c r="BH167" s="713" t="s">
        <v>158</v>
      </c>
      <c r="BI167" s="714"/>
      <c r="BJ167" s="715"/>
    </row>
    <row r="168" s="12" customFormat="1" ht="48" customHeight="1" spans="1:62">
      <c r="A168" s="575" t="s">
        <v>415</v>
      </c>
      <c r="B168" s="576"/>
      <c r="C168" s="576"/>
      <c r="D168" s="577"/>
      <c r="E168" s="578" t="s">
        <v>416</v>
      </c>
      <c r="F168" s="579"/>
      <c r="G168" s="579"/>
      <c r="H168" s="579"/>
      <c r="I168" s="579"/>
      <c r="J168" s="579"/>
      <c r="K168" s="579"/>
      <c r="L168" s="579"/>
      <c r="M168" s="579"/>
      <c r="N168" s="579"/>
      <c r="O168" s="579"/>
      <c r="P168" s="579"/>
      <c r="Q168" s="579"/>
      <c r="R168" s="579"/>
      <c r="S168" s="579"/>
      <c r="T168" s="579"/>
      <c r="U168" s="579"/>
      <c r="V168" s="579"/>
      <c r="W168" s="579"/>
      <c r="X168" s="579"/>
      <c r="Y168" s="579"/>
      <c r="Z168" s="579"/>
      <c r="AA168" s="579"/>
      <c r="AB168" s="579"/>
      <c r="AC168" s="579"/>
      <c r="AD168" s="579"/>
      <c r="AE168" s="579"/>
      <c r="AF168" s="579"/>
      <c r="AG168" s="579"/>
      <c r="AH168" s="579"/>
      <c r="AI168" s="579"/>
      <c r="AJ168" s="579"/>
      <c r="AK168" s="579"/>
      <c r="AL168" s="579"/>
      <c r="AM168" s="579"/>
      <c r="AN168" s="579"/>
      <c r="AO168" s="579"/>
      <c r="AP168" s="579"/>
      <c r="AQ168" s="579"/>
      <c r="AR168" s="579"/>
      <c r="AS168" s="579"/>
      <c r="AT168" s="579"/>
      <c r="AU168" s="579"/>
      <c r="AV168" s="579"/>
      <c r="AW168" s="579"/>
      <c r="AX168" s="579"/>
      <c r="AY168" s="579"/>
      <c r="AZ168" s="579"/>
      <c r="BA168" s="579"/>
      <c r="BB168" s="579"/>
      <c r="BC168" s="579"/>
      <c r="BD168" s="579"/>
      <c r="BE168" s="579"/>
      <c r="BF168" s="579"/>
      <c r="BG168" s="709"/>
      <c r="BH168" s="710" t="s">
        <v>161</v>
      </c>
      <c r="BI168" s="711"/>
      <c r="BJ168" s="712"/>
    </row>
    <row r="169" s="12" customFormat="1" ht="48" customHeight="1" spans="1:62">
      <c r="A169" s="575" t="s">
        <v>417</v>
      </c>
      <c r="B169" s="576"/>
      <c r="C169" s="576"/>
      <c r="D169" s="577"/>
      <c r="E169" s="578" t="s">
        <v>418</v>
      </c>
      <c r="F169" s="579"/>
      <c r="G169" s="579"/>
      <c r="H169" s="579"/>
      <c r="I169" s="579"/>
      <c r="J169" s="579"/>
      <c r="K169" s="579"/>
      <c r="L169" s="579"/>
      <c r="M169" s="579"/>
      <c r="N169" s="579"/>
      <c r="O169" s="579"/>
      <c r="P169" s="579"/>
      <c r="Q169" s="579"/>
      <c r="R169" s="579"/>
      <c r="S169" s="579"/>
      <c r="T169" s="579"/>
      <c r="U169" s="579"/>
      <c r="V169" s="579"/>
      <c r="W169" s="579"/>
      <c r="X169" s="579"/>
      <c r="Y169" s="579"/>
      <c r="Z169" s="579"/>
      <c r="AA169" s="579"/>
      <c r="AB169" s="579"/>
      <c r="AC169" s="579"/>
      <c r="AD169" s="579"/>
      <c r="AE169" s="579"/>
      <c r="AF169" s="579"/>
      <c r="AG169" s="579"/>
      <c r="AH169" s="579"/>
      <c r="AI169" s="579"/>
      <c r="AJ169" s="579"/>
      <c r="AK169" s="579"/>
      <c r="AL169" s="579"/>
      <c r="AM169" s="579"/>
      <c r="AN169" s="579"/>
      <c r="AO169" s="579"/>
      <c r="AP169" s="579"/>
      <c r="AQ169" s="579"/>
      <c r="AR169" s="579"/>
      <c r="AS169" s="579"/>
      <c r="AT169" s="579"/>
      <c r="AU169" s="579"/>
      <c r="AV169" s="579"/>
      <c r="AW169" s="579"/>
      <c r="AX169" s="579"/>
      <c r="AY169" s="579"/>
      <c r="AZ169" s="579"/>
      <c r="BA169" s="579"/>
      <c r="BB169" s="579"/>
      <c r="BC169" s="579"/>
      <c r="BD169" s="579"/>
      <c r="BE169" s="579"/>
      <c r="BF169" s="579"/>
      <c r="BG169" s="709"/>
      <c r="BH169" s="710" t="s">
        <v>155</v>
      </c>
      <c r="BI169" s="725"/>
      <c r="BJ169" s="726"/>
    </row>
    <row r="170" s="12" customFormat="1" ht="45" customHeight="1" spans="1:62">
      <c r="A170" s="575" t="s">
        <v>419</v>
      </c>
      <c r="B170" s="576"/>
      <c r="C170" s="576"/>
      <c r="D170" s="577"/>
      <c r="E170" s="578" t="s">
        <v>420</v>
      </c>
      <c r="F170" s="579"/>
      <c r="G170" s="579"/>
      <c r="H170" s="579"/>
      <c r="I170" s="579"/>
      <c r="J170" s="579"/>
      <c r="K170" s="579"/>
      <c r="L170" s="579"/>
      <c r="M170" s="579"/>
      <c r="N170" s="579"/>
      <c r="O170" s="579"/>
      <c r="P170" s="579"/>
      <c r="Q170" s="579"/>
      <c r="R170" s="579"/>
      <c r="S170" s="579"/>
      <c r="T170" s="579"/>
      <c r="U170" s="579"/>
      <c r="V170" s="579"/>
      <c r="W170" s="579"/>
      <c r="X170" s="579"/>
      <c r="Y170" s="579"/>
      <c r="Z170" s="579"/>
      <c r="AA170" s="579"/>
      <c r="AB170" s="579"/>
      <c r="AC170" s="579"/>
      <c r="AD170" s="579"/>
      <c r="AE170" s="579"/>
      <c r="AF170" s="579"/>
      <c r="AG170" s="579"/>
      <c r="AH170" s="579"/>
      <c r="AI170" s="579"/>
      <c r="AJ170" s="579"/>
      <c r="AK170" s="579"/>
      <c r="AL170" s="579"/>
      <c r="AM170" s="579"/>
      <c r="AN170" s="579"/>
      <c r="AO170" s="579"/>
      <c r="AP170" s="579"/>
      <c r="AQ170" s="579"/>
      <c r="AR170" s="579"/>
      <c r="AS170" s="579"/>
      <c r="AT170" s="579"/>
      <c r="AU170" s="579"/>
      <c r="AV170" s="579"/>
      <c r="AW170" s="579"/>
      <c r="AX170" s="579"/>
      <c r="AY170" s="579"/>
      <c r="AZ170" s="579"/>
      <c r="BA170" s="579"/>
      <c r="BB170" s="579"/>
      <c r="BC170" s="579"/>
      <c r="BD170" s="579"/>
      <c r="BE170" s="579"/>
      <c r="BF170" s="579"/>
      <c r="BG170" s="709"/>
      <c r="BH170" s="713" t="s">
        <v>161</v>
      </c>
      <c r="BI170" s="727"/>
      <c r="BJ170" s="728"/>
    </row>
    <row r="171" s="15" customFormat="1" ht="27" customHeight="1" spans="1:62">
      <c r="A171" s="575" t="s">
        <v>102</v>
      </c>
      <c r="B171" s="576"/>
      <c r="C171" s="576"/>
      <c r="D171" s="577"/>
      <c r="E171" s="578" t="s">
        <v>421</v>
      </c>
      <c r="F171" s="579"/>
      <c r="G171" s="579"/>
      <c r="H171" s="579"/>
      <c r="I171" s="579"/>
      <c r="J171" s="579"/>
      <c r="K171" s="579"/>
      <c r="L171" s="579"/>
      <c r="M171" s="579"/>
      <c r="N171" s="579"/>
      <c r="O171" s="579"/>
      <c r="P171" s="579"/>
      <c r="Q171" s="579"/>
      <c r="R171" s="579"/>
      <c r="S171" s="579"/>
      <c r="T171" s="579"/>
      <c r="U171" s="579"/>
      <c r="V171" s="579"/>
      <c r="W171" s="579"/>
      <c r="X171" s="579"/>
      <c r="Y171" s="579"/>
      <c r="Z171" s="579"/>
      <c r="AA171" s="579"/>
      <c r="AB171" s="579"/>
      <c r="AC171" s="579"/>
      <c r="AD171" s="579"/>
      <c r="AE171" s="579"/>
      <c r="AF171" s="579"/>
      <c r="AG171" s="579"/>
      <c r="AH171" s="579"/>
      <c r="AI171" s="579"/>
      <c r="AJ171" s="579"/>
      <c r="AK171" s="579"/>
      <c r="AL171" s="579"/>
      <c r="AM171" s="579"/>
      <c r="AN171" s="579"/>
      <c r="AO171" s="579"/>
      <c r="AP171" s="579"/>
      <c r="AQ171" s="579"/>
      <c r="AR171" s="579"/>
      <c r="AS171" s="579"/>
      <c r="AT171" s="579"/>
      <c r="AU171" s="579"/>
      <c r="AV171" s="579"/>
      <c r="AW171" s="579"/>
      <c r="AX171" s="579"/>
      <c r="AY171" s="579"/>
      <c r="AZ171" s="579"/>
      <c r="BA171" s="579"/>
      <c r="BB171" s="579"/>
      <c r="BC171" s="579"/>
      <c r="BD171" s="579"/>
      <c r="BE171" s="579"/>
      <c r="BF171" s="579"/>
      <c r="BG171" s="709"/>
      <c r="BH171" s="710" t="s">
        <v>100</v>
      </c>
      <c r="BI171" s="725"/>
      <c r="BJ171" s="726"/>
    </row>
    <row r="172" s="15" customFormat="1" ht="51" customHeight="1" spans="1:62">
      <c r="A172" s="575" t="s">
        <v>127</v>
      </c>
      <c r="B172" s="576"/>
      <c r="C172" s="576"/>
      <c r="D172" s="577"/>
      <c r="E172" s="578" t="s">
        <v>422</v>
      </c>
      <c r="F172" s="579"/>
      <c r="G172" s="579"/>
      <c r="H172" s="579"/>
      <c r="I172" s="579"/>
      <c r="J172" s="579"/>
      <c r="K172" s="579"/>
      <c r="L172" s="579"/>
      <c r="M172" s="579"/>
      <c r="N172" s="579"/>
      <c r="O172" s="579"/>
      <c r="P172" s="579"/>
      <c r="Q172" s="579"/>
      <c r="R172" s="579"/>
      <c r="S172" s="579"/>
      <c r="T172" s="579"/>
      <c r="U172" s="579"/>
      <c r="V172" s="579"/>
      <c r="W172" s="579"/>
      <c r="X172" s="579"/>
      <c r="Y172" s="579"/>
      <c r="Z172" s="579"/>
      <c r="AA172" s="579"/>
      <c r="AB172" s="579"/>
      <c r="AC172" s="579"/>
      <c r="AD172" s="579"/>
      <c r="AE172" s="579"/>
      <c r="AF172" s="579"/>
      <c r="AG172" s="579"/>
      <c r="AH172" s="579"/>
      <c r="AI172" s="579"/>
      <c r="AJ172" s="579"/>
      <c r="AK172" s="579"/>
      <c r="AL172" s="579"/>
      <c r="AM172" s="579"/>
      <c r="AN172" s="579"/>
      <c r="AO172" s="579"/>
      <c r="AP172" s="579"/>
      <c r="AQ172" s="579"/>
      <c r="AR172" s="579"/>
      <c r="AS172" s="579"/>
      <c r="AT172" s="579"/>
      <c r="AU172" s="579"/>
      <c r="AV172" s="579"/>
      <c r="AW172" s="579"/>
      <c r="AX172" s="579"/>
      <c r="AY172" s="579"/>
      <c r="AZ172" s="579"/>
      <c r="BA172" s="579"/>
      <c r="BB172" s="579"/>
      <c r="BC172" s="579"/>
      <c r="BD172" s="579"/>
      <c r="BE172" s="579"/>
      <c r="BF172" s="579"/>
      <c r="BG172" s="709"/>
      <c r="BH172" s="710" t="s">
        <v>125</v>
      </c>
      <c r="BI172" s="725"/>
      <c r="BJ172" s="726"/>
    </row>
    <row r="173" s="15" customFormat="1" ht="70.5" customHeight="1" spans="1:62">
      <c r="A173" s="575" t="s">
        <v>131</v>
      </c>
      <c r="B173" s="576"/>
      <c r="C173" s="576"/>
      <c r="D173" s="577"/>
      <c r="E173" s="578" t="s">
        <v>423</v>
      </c>
      <c r="F173" s="579"/>
      <c r="G173" s="579"/>
      <c r="H173" s="579"/>
      <c r="I173" s="579"/>
      <c r="J173" s="579"/>
      <c r="K173" s="579"/>
      <c r="L173" s="579"/>
      <c r="M173" s="579"/>
      <c r="N173" s="579"/>
      <c r="O173" s="579"/>
      <c r="P173" s="579"/>
      <c r="Q173" s="579"/>
      <c r="R173" s="579"/>
      <c r="S173" s="579"/>
      <c r="T173" s="579"/>
      <c r="U173" s="579"/>
      <c r="V173" s="579"/>
      <c r="W173" s="579"/>
      <c r="X173" s="579"/>
      <c r="Y173" s="579"/>
      <c r="Z173" s="579"/>
      <c r="AA173" s="579"/>
      <c r="AB173" s="579"/>
      <c r="AC173" s="579"/>
      <c r="AD173" s="579"/>
      <c r="AE173" s="579"/>
      <c r="AF173" s="579"/>
      <c r="AG173" s="579"/>
      <c r="AH173" s="579"/>
      <c r="AI173" s="579"/>
      <c r="AJ173" s="579"/>
      <c r="AK173" s="579"/>
      <c r="AL173" s="579"/>
      <c r="AM173" s="579"/>
      <c r="AN173" s="579"/>
      <c r="AO173" s="579"/>
      <c r="AP173" s="579"/>
      <c r="AQ173" s="579"/>
      <c r="AR173" s="579"/>
      <c r="AS173" s="579"/>
      <c r="AT173" s="579"/>
      <c r="AU173" s="579"/>
      <c r="AV173" s="579"/>
      <c r="AW173" s="579"/>
      <c r="AX173" s="579"/>
      <c r="AY173" s="579"/>
      <c r="AZ173" s="579"/>
      <c r="BA173" s="579"/>
      <c r="BB173" s="579"/>
      <c r="BC173" s="579"/>
      <c r="BD173" s="579"/>
      <c r="BE173" s="579"/>
      <c r="BF173" s="579"/>
      <c r="BG173" s="709"/>
      <c r="BH173" s="710" t="s">
        <v>129</v>
      </c>
      <c r="BI173" s="725"/>
      <c r="BJ173" s="726"/>
    </row>
    <row r="174" s="16" customFormat="1" ht="50.25" customHeight="1" spans="1:62">
      <c r="A174" s="575" t="s">
        <v>134</v>
      </c>
      <c r="B174" s="576"/>
      <c r="C174" s="576"/>
      <c r="D174" s="577"/>
      <c r="E174" s="578" t="s">
        <v>424</v>
      </c>
      <c r="F174" s="579"/>
      <c r="G174" s="579"/>
      <c r="H174" s="579"/>
      <c r="I174" s="579"/>
      <c r="J174" s="579"/>
      <c r="K174" s="579"/>
      <c r="L174" s="579"/>
      <c r="M174" s="579"/>
      <c r="N174" s="579"/>
      <c r="O174" s="579"/>
      <c r="P174" s="579"/>
      <c r="Q174" s="579"/>
      <c r="R174" s="579"/>
      <c r="S174" s="579"/>
      <c r="T174" s="579"/>
      <c r="U174" s="579"/>
      <c r="V174" s="579"/>
      <c r="W174" s="579"/>
      <c r="X174" s="579"/>
      <c r="Y174" s="579"/>
      <c r="Z174" s="579"/>
      <c r="AA174" s="579"/>
      <c r="AB174" s="579"/>
      <c r="AC174" s="579"/>
      <c r="AD174" s="579"/>
      <c r="AE174" s="579"/>
      <c r="AF174" s="579"/>
      <c r="AG174" s="579"/>
      <c r="AH174" s="579"/>
      <c r="AI174" s="579"/>
      <c r="AJ174" s="579"/>
      <c r="AK174" s="579"/>
      <c r="AL174" s="579"/>
      <c r="AM174" s="579"/>
      <c r="AN174" s="579"/>
      <c r="AO174" s="579"/>
      <c r="AP174" s="579"/>
      <c r="AQ174" s="579"/>
      <c r="AR174" s="579"/>
      <c r="AS174" s="579"/>
      <c r="AT174" s="579"/>
      <c r="AU174" s="579"/>
      <c r="AV174" s="579"/>
      <c r="AW174" s="579"/>
      <c r="AX174" s="579"/>
      <c r="AY174" s="579"/>
      <c r="AZ174" s="579"/>
      <c r="BA174" s="579"/>
      <c r="BB174" s="579"/>
      <c r="BC174" s="579"/>
      <c r="BD174" s="579"/>
      <c r="BE174" s="579"/>
      <c r="BF174" s="579"/>
      <c r="BG174" s="709"/>
      <c r="BH174" s="710" t="s">
        <v>425</v>
      </c>
      <c r="BI174" s="725"/>
      <c r="BJ174" s="726"/>
    </row>
    <row r="175" s="16" customFormat="1" ht="45.75" customHeight="1" spans="1:62">
      <c r="A175" s="575" t="s">
        <v>142</v>
      </c>
      <c r="B175" s="576"/>
      <c r="C175" s="576"/>
      <c r="D175" s="577"/>
      <c r="E175" s="578" t="s">
        <v>426</v>
      </c>
      <c r="F175" s="579"/>
      <c r="G175" s="579"/>
      <c r="H175" s="579"/>
      <c r="I175" s="579"/>
      <c r="J175" s="579"/>
      <c r="K175" s="579"/>
      <c r="L175" s="579"/>
      <c r="M175" s="579"/>
      <c r="N175" s="579"/>
      <c r="O175" s="579"/>
      <c r="P175" s="579"/>
      <c r="Q175" s="579"/>
      <c r="R175" s="579"/>
      <c r="S175" s="579"/>
      <c r="T175" s="579"/>
      <c r="U175" s="579"/>
      <c r="V175" s="579"/>
      <c r="W175" s="579"/>
      <c r="X175" s="579"/>
      <c r="Y175" s="579"/>
      <c r="Z175" s="579"/>
      <c r="AA175" s="579"/>
      <c r="AB175" s="579"/>
      <c r="AC175" s="579"/>
      <c r="AD175" s="579"/>
      <c r="AE175" s="579"/>
      <c r="AF175" s="579"/>
      <c r="AG175" s="579"/>
      <c r="AH175" s="579"/>
      <c r="AI175" s="579"/>
      <c r="AJ175" s="579"/>
      <c r="AK175" s="579"/>
      <c r="AL175" s="579"/>
      <c r="AM175" s="579"/>
      <c r="AN175" s="579"/>
      <c r="AO175" s="579"/>
      <c r="AP175" s="579"/>
      <c r="AQ175" s="579"/>
      <c r="AR175" s="579"/>
      <c r="AS175" s="579"/>
      <c r="AT175" s="579"/>
      <c r="AU175" s="579"/>
      <c r="AV175" s="579"/>
      <c r="AW175" s="579"/>
      <c r="AX175" s="579"/>
      <c r="AY175" s="579"/>
      <c r="AZ175" s="579"/>
      <c r="BA175" s="579"/>
      <c r="BB175" s="579"/>
      <c r="BC175" s="579"/>
      <c r="BD175" s="579"/>
      <c r="BE175" s="579"/>
      <c r="BF175" s="579"/>
      <c r="BG175" s="709"/>
      <c r="BH175" s="710" t="s">
        <v>140</v>
      </c>
      <c r="BI175" s="725"/>
      <c r="BJ175" s="726"/>
    </row>
    <row r="176" s="15" customFormat="1" ht="25.5" customHeight="1" spans="1:62">
      <c r="A176" s="575" t="s">
        <v>146</v>
      </c>
      <c r="B176" s="576"/>
      <c r="C176" s="576"/>
      <c r="D176" s="577"/>
      <c r="E176" s="578" t="s">
        <v>427</v>
      </c>
      <c r="F176" s="579"/>
      <c r="G176" s="579"/>
      <c r="H176" s="579"/>
      <c r="I176" s="579"/>
      <c r="J176" s="579"/>
      <c r="K176" s="579"/>
      <c r="L176" s="579"/>
      <c r="M176" s="579"/>
      <c r="N176" s="579"/>
      <c r="O176" s="579"/>
      <c r="P176" s="579"/>
      <c r="Q176" s="579"/>
      <c r="R176" s="579"/>
      <c r="S176" s="579"/>
      <c r="T176" s="579"/>
      <c r="U176" s="579"/>
      <c r="V176" s="579"/>
      <c r="W176" s="579"/>
      <c r="X176" s="579"/>
      <c r="Y176" s="579"/>
      <c r="Z176" s="579"/>
      <c r="AA176" s="579"/>
      <c r="AB176" s="579"/>
      <c r="AC176" s="579"/>
      <c r="AD176" s="579"/>
      <c r="AE176" s="579"/>
      <c r="AF176" s="579"/>
      <c r="AG176" s="579"/>
      <c r="AH176" s="579"/>
      <c r="AI176" s="579"/>
      <c r="AJ176" s="579"/>
      <c r="AK176" s="579"/>
      <c r="AL176" s="579"/>
      <c r="AM176" s="579"/>
      <c r="AN176" s="579"/>
      <c r="AO176" s="579"/>
      <c r="AP176" s="579"/>
      <c r="AQ176" s="579"/>
      <c r="AR176" s="579"/>
      <c r="AS176" s="579"/>
      <c r="AT176" s="579"/>
      <c r="AU176" s="579"/>
      <c r="AV176" s="579"/>
      <c r="AW176" s="579"/>
      <c r="AX176" s="579"/>
      <c r="AY176" s="579"/>
      <c r="AZ176" s="579"/>
      <c r="BA176" s="579"/>
      <c r="BB176" s="579"/>
      <c r="BC176" s="579"/>
      <c r="BD176" s="579"/>
      <c r="BE176" s="579"/>
      <c r="BF176" s="579"/>
      <c r="BG176" s="709"/>
      <c r="BH176" s="710" t="s">
        <v>144</v>
      </c>
      <c r="BI176" s="725"/>
      <c r="BJ176" s="726"/>
    </row>
    <row r="177" s="15" customFormat="1" ht="24.75" customHeight="1" spans="1:62">
      <c r="A177" s="575" t="s">
        <v>150</v>
      </c>
      <c r="B177" s="576"/>
      <c r="C177" s="576"/>
      <c r="D177" s="577"/>
      <c r="E177" s="578" t="s">
        <v>428</v>
      </c>
      <c r="F177" s="579"/>
      <c r="G177" s="579"/>
      <c r="H177" s="579"/>
      <c r="I177" s="579"/>
      <c r="J177" s="579"/>
      <c r="K177" s="579"/>
      <c r="L177" s="579"/>
      <c r="M177" s="579"/>
      <c r="N177" s="579"/>
      <c r="O177" s="579"/>
      <c r="P177" s="579"/>
      <c r="Q177" s="579"/>
      <c r="R177" s="579"/>
      <c r="S177" s="579"/>
      <c r="T177" s="579"/>
      <c r="U177" s="579"/>
      <c r="V177" s="579"/>
      <c r="W177" s="579"/>
      <c r="X177" s="579"/>
      <c r="Y177" s="579"/>
      <c r="Z177" s="579"/>
      <c r="AA177" s="579"/>
      <c r="AB177" s="579"/>
      <c r="AC177" s="579"/>
      <c r="AD177" s="579"/>
      <c r="AE177" s="579"/>
      <c r="AF177" s="579"/>
      <c r="AG177" s="579"/>
      <c r="AH177" s="579"/>
      <c r="AI177" s="579"/>
      <c r="AJ177" s="579"/>
      <c r="AK177" s="579"/>
      <c r="AL177" s="579"/>
      <c r="AM177" s="579"/>
      <c r="AN177" s="579"/>
      <c r="AO177" s="579"/>
      <c r="AP177" s="579"/>
      <c r="AQ177" s="579"/>
      <c r="AR177" s="579"/>
      <c r="AS177" s="579"/>
      <c r="AT177" s="579"/>
      <c r="AU177" s="579"/>
      <c r="AV177" s="579"/>
      <c r="AW177" s="579"/>
      <c r="AX177" s="579"/>
      <c r="AY177" s="579"/>
      <c r="AZ177" s="579"/>
      <c r="BA177" s="579"/>
      <c r="BB177" s="579"/>
      <c r="BC177" s="579"/>
      <c r="BD177" s="579"/>
      <c r="BE177" s="579"/>
      <c r="BF177" s="579"/>
      <c r="BG177" s="709"/>
      <c r="BH177" s="713" t="s">
        <v>148</v>
      </c>
      <c r="BI177" s="727"/>
      <c r="BJ177" s="728"/>
    </row>
    <row r="178" s="15" customFormat="1" ht="45.75" customHeight="1" spans="1:62">
      <c r="A178" s="570" t="s">
        <v>169</v>
      </c>
      <c r="B178" s="571"/>
      <c r="C178" s="571"/>
      <c r="D178" s="572"/>
      <c r="E178" s="578" t="s">
        <v>429</v>
      </c>
      <c r="F178" s="579"/>
      <c r="G178" s="579"/>
      <c r="H178" s="579"/>
      <c r="I178" s="579"/>
      <c r="J178" s="579"/>
      <c r="K178" s="579"/>
      <c r="L178" s="579"/>
      <c r="M178" s="579"/>
      <c r="N178" s="579"/>
      <c r="O178" s="579"/>
      <c r="P178" s="579"/>
      <c r="Q178" s="579"/>
      <c r="R178" s="579"/>
      <c r="S178" s="579"/>
      <c r="T178" s="579"/>
      <c r="U178" s="579"/>
      <c r="V178" s="579"/>
      <c r="W178" s="579"/>
      <c r="X178" s="579"/>
      <c r="Y178" s="579"/>
      <c r="Z178" s="579"/>
      <c r="AA178" s="579"/>
      <c r="AB178" s="579"/>
      <c r="AC178" s="579"/>
      <c r="AD178" s="579"/>
      <c r="AE178" s="579"/>
      <c r="AF178" s="579"/>
      <c r="AG178" s="579"/>
      <c r="AH178" s="579"/>
      <c r="AI178" s="579"/>
      <c r="AJ178" s="579"/>
      <c r="AK178" s="579"/>
      <c r="AL178" s="579"/>
      <c r="AM178" s="579"/>
      <c r="AN178" s="579"/>
      <c r="AO178" s="579"/>
      <c r="AP178" s="579"/>
      <c r="AQ178" s="579"/>
      <c r="AR178" s="579"/>
      <c r="AS178" s="579"/>
      <c r="AT178" s="579"/>
      <c r="AU178" s="579"/>
      <c r="AV178" s="579"/>
      <c r="AW178" s="579"/>
      <c r="AX178" s="579"/>
      <c r="AY178" s="579"/>
      <c r="AZ178" s="579"/>
      <c r="BA178" s="579"/>
      <c r="BB178" s="579"/>
      <c r="BC178" s="579"/>
      <c r="BD178" s="579"/>
      <c r="BE178" s="579"/>
      <c r="BF178" s="579"/>
      <c r="BG178" s="709"/>
      <c r="BH178" s="729" t="s">
        <v>167</v>
      </c>
      <c r="BI178" s="730"/>
      <c r="BJ178" s="731"/>
    </row>
    <row r="179" s="15" customFormat="1" ht="45.75" customHeight="1" spans="1:62">
      <c r="A179" s="575" t="s">
        <v>173</v>
      </c>
      <c r="B179" s="576"/>
      <c r="C179" s="576"/>
      <c r="D179" s="577"/>
      <c r="E179" s="578" t="s">
        <v>430</v>
      </c>
      <c r="F179" s="579"/>
      <c r="G179" s="579"/>
      <c r="H179" s="579"/>
      <c r="I179" s="579"/>
      <c r="J179" s="579"/>
      <c r="K179" s="579"/>
      <c r="L179" s="579"/>
      <c r="M179" s="579"/>
      <c r="N179" s="579"/>
      <c r="O179" s="579"/>
      <c r="P179" s="579"/>
      <c r="Q179" s="579"/>
      <c r="R179" s="579"/>
      <c r="S179" s="579"/>
      <c r="T179" s="579"/>
      <c r="U179" s="579"/>
      <c r="V179" s="579"/>
      <c r="W179" s="579"/>
      <c r="X179" s="579"/>
      <c r="Y179" s="579"/>
      <c r="Z179" s="579"/>
      <c r="AA179" s="579"/>
      <c r="AB179" s="579"/>
      <c r="AC179" s="579"/>
      <c r="AD179" s="579"/>
      <c r="AE179" s="579"/>
      <c r="AF179" s="579"/>
      <c r="AG179" s="579"/>
      <c r="AH179" s="579"/>
      <c r="AI179" s="579"/>
      <c r="AJ179" s="579"/>
      <c r="AK179" s="579"/>
      <c r="AL179" s="579"/>
      <c r="AM179" s="579"/>
      <c r="AN179" s="579"/>
      <c r="AO179" s="579"/>
      <c r="AP179" s="579"/>
      <c r="AQ179" s="579"/>
      <c r="AR179" s="579"/>
      <c r="AS179" s="579"/>
      <c r="AT179" s="579"/>
      <c r="AU179" s="579"/>
      <c r="AV179" s="579"/>
      <c r="AW179" s="579"/>
      <c r="AX179" s="579"/>
      <c r="AY179" s="579"/>
      <c r="AZ179" s="579"/>
      <c r="BA179" s="579"/>
      <c r="BB179" s="579"/>
      <c r="BC179" s="579"/>
      <c r="BD179" s="579"/>
      <c r="BE179" s="579"/>
      <c r="BF179" s="579"/>
      <c r="BG179" s="709"/>
      <c r="BH179" s="710" t="s">
        <v>171</v>
      </c>
      <c r="BI179" s="725"/>
      <c r="BJ179" s="726"/>
    </row>
    <row r="180" s="15" customFormat="1" ht="46.5" customHeight="1" spans="1:62">
      <c r="A180" s="575" t="s">
        <v>177</v>
      </c>
      <c r="B180" s="576"/>
      <c r="C180" s="576"/>
      <c r="D180" s="577"/>
      <c r="E180" s="578" t="s">
        <v>431</v>
      </c>
      <c r="F180" s="579"/>
      <c r="G180" s="579"/>
      <c r="H180" s="579"/>
      <c r="I180" s="579"/>
      <c r="J180" s="579"/>
      <c r="K180" s="579"/>
      <c r="L180" s="579"/>
      <c r="M180" s="579"/>
      <c r="N180" s="579"/>
      <c r="O180" s="579"/>
      <c r="P180" s="579"/>
      <c r="Q180" s="579"/>
      <c r="R180" s="579"/>
      <c r="S180" s="579"/>
      <c r="T180" s="579"/>
      <c r="U180" s="579"/>
      <c r="V180" s="579"/>
      <c r="W180" s="579"/>
      <c r="X180" s="579"/>
      <c r="Y180" s="579"/>
      <c r="Z180" s="579"/>
      <c r="AA180" s="579"/>
      <c r="AB180" s="579"/>
      <c r="AC180" s="579"/>
      <c r="AD180" s="579"/>
      <c r="AE180" s="579"/>
      <c r="AF180" s="579"/>
      <c r="AG180" s="579"/>
      <c r="AH180" s="579"/>
      <c r="AI180" s="579"/>
      <c r="AJ180" s="579"/>
      <c r="AK180" s="579"/>
      <c r="AL180" s="579"/>
      <c r="AM180" s="579"/>
      <c r="AN180" s="579"/>
      <c r="AO180" s="579"/>
      <c r="AP180" s="579"/>
      <c r="AQ180" s="579"/>
      <c r="AR180" s="579"/>
      <c r="AS180" s="579"/>
      <c r="AT180" s="579"/>
      <c r="AU180" s="579"/>
      <c r="AV180" s="579"/>
      <c r="AW180" s="579"/>
      <c r="AX180" s="579"/>
      <c r="AY180" s="579"/>
      <c r="AZ180" s="579"/>
      <c r="BA180" s="579"/>
      <c r="BB180" s="579"/>
      <c r="BC180" s="579"/>
      <c r="BD180" s="579"/>
      <c r="BE180" s="579"/>
      <c r="BF180" s="579"/>
      <c r="BG180" s="709"/>
      <c r="BH180" s="710" t="s">
        <v>432</v>
      </c>
      <c r="BI180" s="725"/>
      <c r="BJ180" s="726"/>
    </row>
    <row r="181" s="15" customFormat="1" ht="24" customHeight="1" spans="1:62">
      <c r="A181" s="575" t="s">
        <v>183</v>
      </c>
      <c r="B181" s="576"/>
      <c r="C181" s="576"/>
      <c r="D181" s="577"/>
      <c r="E181" s="578" t="s">
        <v>433</v>
      </c>
      <c r="F181" s="579"/>
      <c r="G181" s="579"/>
      <c r="H181" s="579"/>
      <c r="I181" s="579"/>
      <c r="J181" s="579"/>
      <c r="K181" s="579"/>
      <c r="L181" s="579"/>
      <c r="M181" s="579"/>
      <c r="N181" s="579"/>
      <c r="O181" s="579"/>
      <c r="P181" s="579"/>
      <c r="Q181" s="579"/>
      <c r="R181" s="579"/>
      <c r="S181" s="579"/>
      <c r="T181" s="579"/>
      <c r="U181" s="579"/>
      <c r="V181" s="579"/>
      <c r="W181" s="579"/>
      <c r="X181" s="579"/>
      <c r="Y181" s="579"/>
      <c r="Z181" s="579"/>
      <c r="AA181" s="579"/>
      <c r="AB181" s="579"/>
      <c r="AC181" s="579"/>
      <c r="AD181" s="579"/>
      <c r="AE181" s="579"/>
      <c r="AF181" s="579"/>
      <c r="AG181" s="579"/>
      <c r="AH181" s="579"/>
      <c r="AI181" s="579"/>
      <c r="AJ181" s="579"/>
      <c r="AK181" s="579"/>
      <c r="AL181" s="579"/>
      <c r="AM181" s="579"/>
      <c r="AN181" s="579"/>
      <c r="AO181" s="579"/>
      <c r="AP181" s="579"/>
      <c r="AQ181" s="579"/>
      <c r="AR181" s="579"/>
      <c r="AS181" s="579"/>
      <c r="AT181" s="579"/>
      <c r="AU181" s="579"/>
      <c r="AV181" s="579"/>
      <c r="AW181" s="579"/>
      <c r="AX181" s="579"/>
      <c r="AY181" s="579"/>
      <c r="AZ181" s="579"/>
      <c r="BA181" s="579"/>
      <c r="BB181" s="579"/>
      <c r="BC181" s="579"/>
      <c r="BD181" s="579"/>
      <c r="BE181" s="579"/>
      <c r="BF181" s="722"/>
      <c r="BG181" s="723"/>
      <c r="BH181" s="710" t="s">
        <v>434</v>
      </c>
      <c r="BI181" s="725"/>
      <c r="BJ181" s="726"/>
    </row>
    <row r="182" s="16" customFormat="1" ht="46.5" customHeight="1" spans="1:62">
      <c r="A182" s="575" t="s">
        <v>189</v>
      </c>
      <c r="B182" s="576"/>
      <c r="C182" s="576"/>
      <c r="D182" s="577"/>
      <c r="E182" s="578" t="s">
        <v>435</v>
      </c>
      <c r="F182" s="579"/>
      <c r="G182" s="579"/>
      <c r="H182" s="579"/>
      <c r="I182" s="579"/>
      <c r="J182" s="579"/>
      <c r="K182" s="579"/>
      <c r="L182" s="579"/>
      <c r="M182" s="579"/>
      <c r="N182" s="579"/>
      <c r="O182" s="579"/>
      <c r="P182" s="579"/>
      <c r="Q182" s="579"/>
      <c r="R182" s="579"/>
      <c r="S182" s="579"/>
      <c r="T182" s="579"/>
      <c r="U182" s="579"/>
      <c r="V182" s="579"/>
      <c r="W182" s="579"/>
      <c r="X182" s="579"/>
      <c r="Y182" s="579"/>
      <c r="Z182" s="579"/>
      <c r="AA182" s="579"/>
      <c r="AB182" s="579"/>
      <c r="AC182" s="579"/>
      <c r="AD182" s="579"/>
      <c r="AE182" s="579"/>
      <c r="AF182" s="579"/>
      <c r="AG182" s="579"/>
      <c r="AH182" s="579"/>
      <c r="AI182" s="579"/>
      <c r="AJ182" s="579"/>
      <c r="AK182" s="579"/>
      <c r="AL182" s="579"/>
      <c r="AM182" s="579"/>
      <c r="AN182" s="579"/>
      <c r="AO182" s="579"/>
      <c r="AP182" s="579"/>
      <c r="AQ182" s="579"/>
      <c r="AR182" s="579"/>
      <c r="AS182" s="579"/>
      <c r="AT182" s="579"/>
      <c r="AU182" s="579"/>
      <c r="AV182" s="579"/>
      <c r="AW182" s="579"/>
      <c r="AX182" s="579"/>
      <c r="AY182" s="579"/>
      <c r="AZ182" s="579"/>
      <c r="BA182" s="579"/>
      <c r="BB182" s="579"/>
      <c r="BC182" s="579"/>
      <c r="BD182" s="579"/>
      <c r="BE182" s="579"/>
      <c r="BF182" s="722"/>
      <c r="BG182" s="723"/>
      <c r="BH182" s="710" t="s">
        <v>436</v>
      </c>
      <c r="BI182" s="725"/>
      <c r="BJ182" s="726"/>
    </row>
    <row r="183" s="16" customFormat="1" ht="46.5" customHeight="1" spans="1:62">
      <c r="A183" s="575" t="s">
        <v>198</v>
      </c>
      <c r="B183" s="576"/>
      <c r="C183" s="576"/>
      <c r="D183" s="577"/>
      <c r="E183" s="578" t="s">
        <v>437</v>
      </c>
      <c r="F183" s="579"/>
      <c r="G183" s="579"/>
      <c r="H183" s="579"/>
      <c r="I183" s="579"/>
      <c r="J183" s="579"/>
      <c r="K183" s="579"/>
      <c r="L183" s="579"/>
      <c r="M183" s="579"/>
      <c r="N183" s="579"/>
      <c r="O183" s="579"/>
      <c r="P183" s="579"/>
      <c r="Q183" s="579"/>
      <c r="R183" s="579"/>
      <c r="S183" s="579"/>
      <c r="T183" s="579"/>
      <c r="U183" s="579"/>
      <c r="V183" s="579"/>
      <c r="W183" s="579"/>
      <c r="X183" s="579"/>
      <c r="Y183" s="579"/>
      <c r="Z183" s="579"/>
      <c r="AA183" s="579"/>
      <c r="AB183" s="579"/>
      <c r="AC183" s="579"/>
      <c r="AD183" s="579"/>
      <c r="AE183" s="579"/>
      <c r="AF183" s="579"/>
      <c r="AG183" s="579"/>
      <c r="AH183" s="579"/>
      <c r="AI183" s="579"/>
      <c r="AJ183" s="579"/>
      <c r="AK183" s="579"/>
      <c r="AL183" s="579"/>
      <c r="AM183" s="579"/>
      <c r="AN183" s="579"/>
      <c r="AO183" s="579"/>
      <c r="AP183" s="579"/>
      <c r="AQ183" s="579"/>
      <c r="AR183" s="579"/>
      <c r="AS183" s="579"/>
      <c r="AT183" s="579"/>
      <c r="AU183" s="579"/>
      <c r="AV183" s="579"/>
      <c r="AW183" s="579"/>
      <c r="AX183" s="579"/>
      <c r="AY183" s="579"/>
      <c r="AZ183" s="579"/>
      <c r="BA183" s="579"/>
      <c r="BB183" s="579"/>
      <c r="BC183" s="579"/>
      <c r="BD183" s="579"/>
      <c r="BE183" s="579"/>
      <c r="BF183" s="722"/>
      <c r="BG183" s="723"/>
      <c r="BH183" s="710" t="s">
        <v>196</v>
      </c>
      <c r="BI183" s="725"/>
      <c r="BJ183" s="726"/>
    </row>
    <row r="184" s="15" customFormat="1" ht="25.5" customHeight="1" spans="1:62">
      <c r="A184" s="575" t="s">
        <v>201</v>
      </c>
      <c r="B184" s="576"/>
      <c r="C184" s="576"/>
      <c r="D184" s="577"/>
      <c r="E184" s="578" t="s">
        <v>438</v>
      </c>
      <c r="F184" s="579"/>
      <c r="G184" s="579"/>
      <c r="H184" s="579"/>
      <c r="I184" s="579"/>
      <c r="J184" s="579"/>
      <c r="K184" s="579"/>
      <c r="L184" s="579"/>
      <c r="M184" s="579"/>
      <c r="N184" s="579"/>
      <c r="O184" s="579"/>
      <c r="P184" s="579"/>
      <c r="Q184" s="579"/>
      <c r="R184" s="579"/>
      <c r="S184" s="579"/>
      <c r="T184" s="579"/>
      <c r="U184" s="579"/>
      <c r="V184" s="579"/>
      <c r="W184" s="579"/>
      <c r="X184" s="579"/>
      <c r="Y184" s="579"/>
      <c r="Z184" s="579"/>
      <c r="AA184" s="579"/>
      <c r="AB184" s="579"/>
      <c r="AC184" s="579"/>
      <c r="AD184" s="579"/>
      <c r="AE184" s="579"/>
      <c r="AF184" s="579"/>
      <c r="AG184" s="579"/>
      <c r="AH184" s="579"/>
      <c r="AI184" s="579"/>
      <c r="AJ184" s="579"/>
      <c r="AK184" s="579"/>
      <c r="AL184" s="579"/>
      <c r="AM184" s="579"/>
      <c r="AN184" s="579"/>
      <c r="AO184" s="579"/>
      <c r="AP184" s="579"/>
      <c r="AQ184" s="579"/>
      <c r="AR184" s="579"/>
      <c r="AS184" s="579"/>
      <c r="AT184" s="579"/>
      <c r="AU184" s="579"/>
      <c r="AV184" s="579"/>
      <c r="AW184" s="579"/>
      <c r="AX184" s="579"/>
      <c r="AY184" s="579"/>
      <c r="AZ184" s="579"/>
      <c r="BA184" s="579"/>
      <c r="BB184" s="579"/>
      <c r="BC184" s="579"/>
      <c r="BD184" s="579"/>
      <c r="BE184" s="579"/>
      <c r="BF184" s="579"/>
      <c r="BG184" s="709"/>
      <c r="BH184" s="710" t="s">
        <v>199</v>
      </c>
      <c r="BI184" s="725"/>
      <c r="BJ184" s="726"/>
    </row>
    <row r="185" s="15" customFormat="1" ht="24.75" customHeight="1" spans="1:62">
      <c r="A185" s="575" t="s">
        <v>204</v>
      </c>
      <c r="B185" s="576"/>
      <c r="C185" s="576"/>
      <c r="D185" s="577"/>
      <c r="E185" s="578" t="s">
        <v>439</v>
      </c>
      <c r="F185" s="579"/>
      <c r="G185" s="579"/>
      <c r="H185" s="579"/>
      <c r="I185" s="579"/>
      <c r="J185" s="579"/>
      <c r="K185" s="579"/>
      <c r="L185" s="579"/>
      <c r="M185" s="579"/>
      <c r="N185" s="579"/>
      <c r="O185" s="579"/>
      <c r="P185" s="579"/>
      <c r="Q185" s="579"/>
      <c r="R185" s="579"/>
      <c r="S185" s="579"/>
      <c r="T185" s="579"/>
      <c r="U185" s="579"/>
      <c r="V185" s="579"/>
      <c r="W185" s="579"/>
      <c r="X185" s="579"/>
      <c r="Y185" s="579"/>
      <c r="Z185" s="579"/>
      <c r="AA185" s="579"/>
      <c r="AB185" s="579"/>
      <c r="AC185" s="579"/>
      <c r="AD185" s="579"/>
      <c r="AE185" s="579"/>
      <c r="AF185" s="579"/>
      <c r="AG185" s="579"/>
      <c r="AH185" s="579"/>
      <c r="AI185" s="579"/>
      <c r="AJ185" s="579"/>
      <c r="AK185" s="579"/>
      <c r="AL185" s="579"/>
      <c r="AM185" s="579"/>
      <c r="AN185" s="579"/>
      <c r="AO185" s="579"/>
      <c r="AP185" s="579"/>
      <c r="AQ185" s="579"/>
      <c r="AR185" s="579"/>
      <c r="AS185" s="579"/>
      <c r="AT185" s="579"/>
      <c r="AU185" s="579"/>
      <c r="AV185" s="579"/>
      <c r="AW185" s="579"/>
      <c r="AX185" s="579"/>
      <c r="AY185" s="579"/>
      <c r="AZ185" s="579"/>
      <c r="BA185" s="579"/>
      <c r="BB185" s="579"/>
      <c r="BC185" s="579"/>
      <c r="BD185" s="579"/>
      <c r="BE185" s="579"/>
      <c r="BF185" s="722"/>
      <c r="BG185" s="723"/>
      <c r="BH185" s="710" t="s">
        <v>202</v>
      </c>
      <c r="BI185" s="725"/>
      <c r="BJ185" s="726"/>
    </row>
    <row r="186" s="17" customFormat="1" ht="23.25" customHeight="1" spans="1:62">
      <c r="A186" s="575" t="s">
        <v>207</v>
      </c>
      <c r="B186" s="576"/>
      <c r="C186" s="576"/>
      <c r="D186" s="577"/>
      <c r="E186" s="578" t="s">
        <v>440</v>
      </c>
      <c r="F186" s="579"/>
      <c r="G186" s="579"/>
      <c r="H186" s="579"/>
      <c r="I186" s="579"/>
      <c r="J186" s="579"/>
      <c r="K186" s="579"/>
      <c r="L186" s="579"/>
      <c r="M186" s="579"/>
      <c r="N186" s="579"/>
      <c r="O186" s="579"/>
      <c r="P186" s="579"/>
      <c r="Q186" s="579"/>
      <c r="R186" s="579"/>
      <c r="S186" s="579"/>
      <c r="T186" s="579"/>
      <c r="U186" s="579"/>
      <c r="V186" s="579"/>
      <c r="W186" s="579"/>
      <c r="X186" s="579"/>
      <c r="Y186" s="579"/>
      <c r="Z186" s="579"/>
      <c r="AA186" s="579"/>
      <c r="AB186" s="579"/>
      <c r="AC186" s="579"/>
      <c r="AD186" s="579"/>
      <c r="AE186" s="579"/>
      <c r="AF186" s="579"/>
      <c r="AG186" s="579"/>
      <c r="AH186" s="579"/>
      <c r="AI186" s="579"/>
      <c r="AJ186" s="579"/>
      <c r="AK186" s="579"/>
      <c r="AL186" s="579"/>
      <c r="AM186" s="579"/>
      <c r="AN186" s="579"/>
      <c r="AO186" s="579"/>
      <c r="AP186" s="579"/>
      <c r="AQ186" s="579"/>
      <c r="AR186" s="579"/>
      <c r="AS186" s="579"/>
      <c r="AT186" s="579"/>
      <c r="AU186" s="579"/>
      <c r="AV186" s="579"/>
      <c r="AW186" s="579"/>
      <c r="AX186" s="579"/>
      <c r="AY186" s="579"/>
      <c r="AZ186" s="579"/>
      <c r="BA186" s="579"/>
      <c r="BB186" s="579"/>
      <c r="BC186" s="579"/>
      <c r="BD186" s="579"/>
      <c r="BE186" s="579"/>
      <c r="BF186" s="722"/>
      <c r="BG186" s="723"/>
      <c r="BH186" s="710" t="s">
        <v>205</v>
      </c>
      <c r="BI186" s="725"/>
      <c r="BJ186" s="726"/>
    </row>
    <row r="187" s="15" customFormat="1" ht="48" customHeight="1" spans="1:62">
      <c r="A187" s="575" t="s">
        <v>211</v>
      </c>
      <c r="B187" s="576"/>
      <c r="C187" s="576"/>
      <c r="D187" s="577"/>
      <c r="E187" s="578" t="s">
        <v>441</v>
      </c>
      <c r="F187" s="579"/>
      <c r="G187" s="579"/>
      <c r="H187" s="579"/>
      <c r="I187" s="579"/>
      <c r="J187" s="579"/>
      <c r="K187" s="579"/>
      <c r="L187" s="579"/>
      <c r="M187" s="579"/>
      <c r="N187" s="579"/>
      <c r="O187" s="579"/>
      <c r="P187" s="579"/>
      <c r="Q187" s="579"/>
      <c r="R187" s="579"/>
      <c r="S187" s="579"/>
      <c r="T187" s="579"/>
      <c r="U187" s="579"/>
      <c r="V187" s="579"/>
      <c r="W187" s="579"/>
      <c r="X187" s="579"/>
      <c r="Y187" s="579"/>
      <c r="Z187" s="579"/>
      <c r="AA187" s="579"/>
      <c r="AB187" s="579"/>
      <c r="AC187" s="579"/>
      <c r="AD187" s="579"/>
      <c r="AE187" s="579"/>
      <c r="AF187" s="579"/>
      <c r="AG187" s="579"/>
      <c r="AH187" s="579"/>
      <c r="AI187" s="579"/>
      <c r="AJ187" s="579"/>
      <c r="AK187" s="579"/>
      <c r="AL187" s="579"/>
      <c r="AM187" s="579"/>
      <c r="AN187" s="579"/>
      <c r="AO187" s="579"/>
      <c r="AP187" s="579"/>
      <c r="AQ187" s="579"/>
      <c r="AR187" s="579"/>
      <c r="AS187" s="579"/>
      <c r="AT187" s="579"/>
      <c r="AU187" s="579"/>
      <c r="AV187" s="579"/>
      <c r="AW187" s="579"/>
      <c r="AX187" s="579"/>
      <c r="AY187" s="579"/>
      <c r="AZ187" s="579"/>
      <c r="BA187" s="579"/>
      <c r="BB187" s="579"/>
      <c r="BC187" s="579"/>
      <c r="BD187" s="579"/>
      <c r="BE187" s="579"/>
      <c r="BF187" s="722"/>
      <c r="BG187" s="723"/>
      <c r="BH187" s="710" t="s">
        <v>209</v>
      </c>
      <c r="BI187" s="725"/>
      <c r="BJ187" s="726"/>
    </row>
    <row r="188" s="17" customFormat="1" ht="23.25" customHeight="1" spans="1:62">
      <c r="A188" s="575" t="s">
        <v>214</v>
      </c>
      <c r="B188" s="576"/>
      <c r="C188" s="576"/>
      <c r="D188" s="577"/>
      <c r="E188" s="578" t="s">
        <v>442</v>
      </c>
      <c r="F188" s="579"/>
      <c r="G188" s="579"/>
      <c r="H188" s="579"/>
      <c r="I188" s="579"/>
      <c r="J188" s="579"/>
      <c r="K188" s="579"/>
      <c r="L188" s="579"/>
      <c r="M188" s="579"/>
      <c r="N188" s="579"/>
      <c r="O188" s="579"/>
      <c r="P188" s="579"/>
      <c r="Q188" s="579"/>
      <c r="R188" s="579"/>
      <c r="S188" s="579"/>
      <c r="T188" s="579"/>
      <c r="U188" s="579"/>
      <c r="V188" s="579"/>
      <c r="W188" s="579"/>
      <c r="X188" s="579"/>
      <c r="Y188" s="579"/>
      <c r="Z188" s="579"/>
      <c r="AA188" s="579"/>
      <c r="AB188" s="579"/>
      <c r="AC188" s="579"/>
      <c r="AD188" s="579"/>
      <c r="AE188" s="579"/>
      <c r="AF188" s="579"/>
      <c r="AG188" s="579"/>
      <c r="AH188" s="579"/>
      <c r="AI188" s="579"/>
      <c r="AJ188" s="579"/>
      <c r="AK188" s="579"/>
      <c r="AL188" s="579"/>
      <c r="AM188" s="579"/>
      <c r="AN188" s="579"/>
      <c r="AO188" s="579"/>
      <c r="AP188" s="579"/>
      <c r="AQ188" s="579"/>
      <c r="AR188" s="579"/>
      <c r="AS188" s="579"/>
      <c r="AT188" s="579"/>
      <c r="AU188" s="579"/>
      <c r="AV188" s="579"/>
      <c r="AW188" s="579"/>
      <c r="AX188" s="579"/>
      <c r="AY188" s="579"/>
      <c r="AZ188" s="579"/>
      <c r="BA188" s="579"/>
      <c r="BB188" s="579"/>
      <c r="BC188" s="579"/>
      <c r="BD188" s="579"/>
      <c r="BE188" s="579"/>
      <c r="BF188" s="722"/>
      <c r="BG188" s="723"/>
      <c r="BH188" s="710" t="s">
        <v>212</v>
      </c>
      <c r="BI188" s="725"/>
      <c r="BJ188" s="726"/>
    </row>
    <row r="189" s="17" customFormat="1" ht="45.75" customHeight="1" spans="1:62">
      <c r="A189" s="575" t="s">
        <v>217</v>
      </c>
      <c r="B189" s="576"/>
      <c r="C189" s="576"/>
      <c r="D189" s="577"/>
      <c r="E189" s="578" t="s">
        <v>443</v>
      </c>
      <c r="F189" s="579"/>
      <c r="G189" s="579"/>
      <c r="H189" s="579"/>
      <c r="I189" s="579"/>
      <c r="J189" s="579"/>
      <c r="K189" s="579"/>
      <c r="L189" s="579"/>
      <c r="M189" s="579"/>
      <c r="N189" s="579"/>
      <c r="O189" s="579"/>
      <c r="P189" s="579"/>
      <c r="Q189" s="579"/>
      <c r="R189" s="579"/>
      <c r="S189" s="579"/>
      <c r="T189" s="579"/>
      <c r="U189" s="579"/>
      <c r="V189" s="579"/>
      <c r="W189" s="579"/>
      <c r="X189" s="579"/>
      <c r="Y189" s="579"/>
      <c r="Z189" s="579"/>
      <c r="AA189" s="579"/>
      <c r="AB189" s="579"/>
      <c r="AC189" s="579"/>
      <c r="AD189" s="579"/>
      <c r="AE189" s="579"/>
      <c r="AF189" s="579"/>
      <c r="AG189" s="579"/>
      <c r="AH189" s="579"/>
      <c r="AI189" s="579"/>
      <c r="AJ189" s="579"/>
      <c r="AK189" s="579"/>
      <c r="AL189" s="579"/>
      <c r="AM189" s="579"/>
      <c r="AN189" s="579"/>
      <c r="AO189" s="579"/>
      <c r="AP189" s="579"/>
      <c r="AQ189" s="579"/>
      <c r="AR189" s="579"/>
      <c r="AS189" s="579"/>
      <c r="AT189" s="579"/>
      <c r="AU189" s="579"/>
      <c r="AV189" s="579"/>
      <c r="AW189" s="579"/>
      <c r="AX189" s="579"/>
      <c r="AY189" s="579"/>
      <c r="AZ189" s="579"/>
      <c r="BA189" s="579"/>
      <c r="BB189" s="579"/>
      <c r="BC189" s="579"/>
      <c r="BD189" s="579"/>
      <c r="BE189" s="579"/>
      <c r="BF189" s="722"/>
      <c r="BG189" s="723"/>
      <c r="BH189" s="710" t="s">
        <v>215</v>
      </c>
      <c r="BI189" s="725"/>
      <c r="BJ189" s="726"/>
    </row>
    <row r="190" s="15" customFormat="1" ht="48" customHeight="1" spans="1:62">
      <c r="A190" s="575" t="s">
        <v>220</v>
      </c>
      <c r="B190" s="576"/>
      <c r="C190" s="576"/>
      <c r="D190" s="577"/>
      <c r="E190" s="578" t="s">
        <v>444</v>
      </c>
      <c r="F190" s="579"/>
      <c r="G190" s="579"/>
      <c r="H190" s="579"/>
      <c r="I190" s="579"/>
      <c r="J190" s="579"/>
      <c r="K190" s="579"/>
      <c r="L190" s="579"/>
      <c r="M190" s="579"/>
      <c r="N190" s="579"/>
      <c r="O190" s="579"/>
      <c r="P190" s="579"/>
      <c r="Q190" s="579"/>
      <c r="R190" s="579"/>
      <c r="S190" s="579"/>
      <c r="T190" s="579"/>
      <c r="U190" s="579"/>
      <c r="V190" s="579"/>
      <c r="W190" s="579"/>
      <c r="X190" s="579"/>
      <c r="Y190" s="579"/>
      <c r="Z190" s="579"/>
      <c r="AA190" s="579"/>
      <c r="AB190" s="579"/>
      <c r="AC190" s="579"/>
      <c r="AD190" s="579"/>
      <c r="AE190" s="579"/>
      <c r="AF190" s="579"/>
      <c r="AG190" s="579"/>
      <c r="AH190" s="579"/>
      <c r="AI190" s="579"/>
      <c r="AJ190" s="579"/>
      <c r="AK190" s="579"/>
      <c r="AL190" s="579"/>
      <c r="AM190" s="579"/>
      <c r="AN190" s="579"/>
      <c r="AO190" s="579"/>
      <c r="AP190" s="579"/>
      <c r="AQ190" s="579"/>
      <c r="AR190" s="579"/>
      <c r="AS190" s="579"/>
      <c r="AT190" s="579"/>
      <c r="AU190" s="579"/>
      <c r="AV190" s="579"/>
      <c r="AW190" s="579"/>
      <c r="AX190" s="579"/>
      <c r="AY190" s="579"/>
      <c r="AZ190" s="579"/>
      <c r="BA190" s="579"/>
      <c r="BB190" s="579"/>
      <c r="BC190" s="579"/>
      <c r="BD190" s="579"/>
      <c r="BE190" s="579"/>
      <c r="BF190" s="722"/>
      <c r="BG190" s="723"/>
      <c r="BH190" s="710" t="s">
        <v>218</v>
      </c>
      <c r="BI190" s="725"/>
      <c r="BJ190" s="726"/>
    </row>
    <row r="191" s="15" customFormat="1" ht="47.25" customHeight="1" spans="1:62">
      <c r="A191" s="575" t="s">
        <v>223</v>
      </c>
      <c r="B191" s="576"/>
      <c r="C191" s="576"/>
      <c r="D191" s="577"/>
      <c r="E191" s="578" t="s">
        <v>445</v>
      </c>
      <c r="F191" s="579"/>
      <c r="G191" s="579"/>
      <c r="H191" s="579"/>
      <c r="I191" s="579"/>
      <c r="J191" s="579"/>
      <c r="K191" s="579"/>
      <c r="L191" s="579"/>
      <c r="M191" s="579"/>
      <c r="N191" s="579"/>
      <c r="O191" s="579"/>
      <c r="P191" s="579"/>
      <c r="Q191" s="579"/>
      <c r="R191" s="579"/>
      <c r="S191" s="579"/>
      <c r="T191" s="579"/>
      <c r="U191" s="579"/>
      <c r="V191" s="579"/>
      <c r="W191" s="579"/>
      <c r="X191" s="579"/>
      <c r="Y191" s="579"/>
      <c r="Z191" s="579"/>
      <c r="AA191" s="579"/>
      <c r="AB191" s="579"/>
      <c r="AC191" s="579"/>
      <c r="AD191" s="579"/>
      <c r="AE191" s="579"/>
      <c r="AF191" s="579"/>
      <c r="AG191" s="579"/>
      <c r="AH191" s="579"/>
      <c r="AI191" s="579"/>
      <c r="AJ191" s="579"/>
      <c r="AK191" s="579"/>
      <c r="AL191" s="579"/>
      <c r="AM191" s="579"/>
      <c r="AN191" s="579"/>
      <c r="AO191" s="579"/>
      <c r="AP191" s="579"/>
      <c r="AQ191" s="579"/>
      <c r="AR191" s="579"/>
      <c r="AS191" s="579"/>
      <c r="AT191" s="579"/>
      <c r="AU191" s="579"/>
      <c r="AV191" s="579"/>
      <c r="AW191" s="579"/>
      <c r="AX191" s="579"/>
      <c r="AY191" s="579"/>
      <c r="AZ191" s="579"/>
      <c r="BA191" s="579"/>
      <c r="BB191" s="579"/>
      <c r="BC191" s="579"/>
      <c r="BD191" s="579"/>
      <c r="BE191" s="579"/>
      <c r="BF191" s="722"/>
      <c r="BG191" s="723"/>
      <c r="BH191" s="710" t="s">
        <v>221</v>
      </c>
      <c r="BI191" s="725"/>
      <c r="BJ191" s="726"/>
    </row>
    <row r="192" s="15" customFormat="1" ht="72" customHeight="1" spans="1:62">
      <c r="A192" s="575" t="s">
        <v>226</v>
      </c>
      <c r="B192" s="576"/>
      <c r="C192" s="576"/>
      <c r="D192" s="577"/>
      <c r="E192" s="578" t="s">
        <v>446</v>
      </c>
      <c r="F192" s="579"/>
      <c r="G192" s="579"/>
      <c r="H192" s="579"/>
      <c r="I192" s="579"/>
      <c r="J192" s="579"/>
      <c r="K192" s="579"/>
      <c r="L192" s="579"/>
      <c r="M192" s="579"/>
      <c r="N192" s="579"/>
      <c r="O192" s="579"/>
      <c r="P192" s="579"/>
      <c r="Q192" s="579"/>
      <c r="R192" s="579"/>
      <c r="S192" s="579"/>
      <c r="T192" s="579"/>
      <c r="U192" s="579"/>
      <c r="V192" s="579"/>
      <c r="W192" s="579"/>
      <c r="X192" s="579"/>
      <c r="Y192" s="579"/>
      <c r="Z192" s="579"/>
      <c r="AA192" s="579"/>
      <c r="AB192" s="579"/>
      <c r="AC192" s="579"/>
      <c r="AD192" s="579"/>
      <c r="AE192" s="579"/>
      <c r="AF192" s="579"/>
      <c r="AG192" s="579"/>
      <c r="AH192" s="579"/>
      <c r="AI192" s="579"/>
      <c r="AJ192" s="579"/>
      <c r="AK192" s="579"/>
      <c r="AL192" s="579"/>
      <c r="AM192" s="579"/>
      <c r="AN192" s="579"/>
      <c r="AO192" s="579"/>
      <c r="AP192" s="579"/>
      <c r="AQ192" s="579"/>
      <c r="AR192" s="579"/>
      <c r="AS192" s="579"/>
      <c r="AT192" s="579"/>
      <c r="AU192" s="579"/>
      <c r="AV192" s="579"/>
      <c r="AW192" s="579"/>
      <c r="AX192" s="579"/>
      <c r="AY192" s="579"/>
      <c r="AZ192" s="579"/>
      <c r="BA192" s="579"/>
      <c r="BB192" s="579"/>
      <c r="BC192" s="579"/>
      <c r="BD192" s="579"/>
      <c r="BE192" s="579"/>
      <c r="BF192" s="722"/>
      <c r="BG192" s="723"/>
      <c r="BH192" s="710" t="s">
        <v>224</v>
      </c>
      <c r="BI192" s="725"/>
      <c r="BJ192" s="726"/>
    </row>
    <row r="193" s="15" customFormat="1" ht="52.5" customHeight="1" spans="1:62">
      <c r="A193" s="575" t="s">
        <v>242</v>
      </c>
      <c r="B193" s="576"/>
      <c r="C193" s="576"/>
      <c r="D193" s="577"/>
      <c r="E193" s="578" t="s">
        <v>447</v>
      </c>
      <c r="F193" s="579"/>
      <c r="G193" s="579"/>
      <c r="H193" s="579"/>
      <c r="I193" s="579"/>
      <c r="J193" s="579"/>
      <c r="K193" s="579"/>
      <c r="L193" s="579"/>
      <c r="M193" s="579"/>
      <c r="N193" s="579"/>
      <c r="O193" s="579"/>
      <c r="P193" s="579"/>
      <c r="Q193" s="579"/>
      <c r="R193" s="579"/>
      <c r="S193" s="579"/>
      <c r="T193" s="579"/>
      <c r="U193" s="579"/>
      <c r="V193" s="579"/>
      <c r="W193" s="579"/>
      <c r="X193" s="579"/>
      <c r="Y193" s="579"/>
      <c r="Z193" s="579"/>
      <c r="AA193" s="579"/>
      <c r="AB193" s="579"/>
      <c r="AC193" s="579"/>
      <c r="AD193" s="579"/>
      <c r="AE193" s="579"/>
      <c r="AF193" s="579"/>
      <c r="AG193" s="579"/>
      <c r="AH193" s="579"/>
      <c r="AI193" s="579"/>
      <c r="AJ193" s="579"/>
      <c r="AK193" s="579"/>
      <c r="AL193" s="579"/>
      <c r="AM193" s="579"/>
      <c r="AN193" s="579"/>
      <c r="AO193" s="579"/>
      <c r="AP193" s="579"/>
      <c r="AQ193" s="579"/>
      <c r="AR193" s="579"/>
      <c r="AS193" s="579"/>
      <c r="AT193" s="579"/>
      <c r="AU193" s="579"/>
      <c r="AV193" s="579"/>
      <c r="AW193" s="579"/>
      <c r="AX193" s="579"/>
      <c r="AY193" s="579"/>
      <c r="AZ193" s="579"/>
      <c r="BA193" s="579"/>
      <c r="BB193" s="579"/>
      <c r="BC193" s="579"/>
      <c r="BD193" s="579"/>
      <c r="BE193" s="579"/>
      <c r="BF193" s="753"/>
      <c r="BG193" s="754"/>
      <c r="BH193" s="710" t="s">
        <v>240</v>
      </c>
      <c r="BI193" s="725"/>
      <c r="BJ193" s="726"/>
    </row>
    <row r="194" s="15" customFormat="1" ht="45.75" customHeight="1" spans="1:62">
      <c r="A194" s="575" t="s">
        <v>246</v>
      </c>
      <c r="B194" s="576"/>
      <c r="C194" s="576"/>
      <c r="D194" s="577"/>
      <c r="E194" s="578" t="s">
        <v>448</v>
      </c>
      <c r="F194" s="579"/>
      <c r="G194" s="579"/>
      <c r="H194" s="579"/>
      <c r="I194" s="579"/>
      <c r="J194" s="579"/>
      <c r="K194" s="579"/>
      <c r="L194" s="579"/>
      <c r="M194" s="579"/>
      <c r="N194" s="579"/>
      <c r="O194" s="579"/>
      <c r="P194" s="579"/>
      <c r="Q194" s="579"/>
      <c r="R194" s="579"/>
      <c r="S194" s="579"/>
      <c r="T194" s="579"/>
      <c r="U194" s="579"/>
      <c r="V194" s="579"/>
      <c r="W194" s="579"/>
      <c r="X194" s="579"/>
      <c r="Y194" s="579"/>
      <c r="Z194" s="579"/>
      <c r="AA194" s="579"/>
      <c r="AB194" s="579"/>
      <c r="AC194" s="579"/>
      <c r="AD194" s="579"/>
      <c r="AE194" s="579"/>
      <c r="AF194" s="579"/>
      <c r="AG194" s="579"/>
      <c r="AH194" s="579"/>
      <c r="AI194" s="579"/>
      <c r="AJ194" s="579"/>
      <c r="AK194" s="579"/>
      <c r="AL194" s="579"/>
      <c r="AM194" s="579"/>
      <c r="AN194" s="579"/>
      <c r="AO194" s="579"/>
      <c r="AP194" s="579"/>
      <c r="AQ194" s="579"/>
      <c r="AR194" s="579"/>
      <c r="AS194" s="579"/>
      <c r="AT194" s="579"/>
      <c r="AU194" s="579"/>
      <c r="AV194" s="579"/>
      <c r="AW194" s="579"/>
      <c r="AX194" s="579"/>
      <c r="AY194" s="579"/>
      <c r="AZ194" s="579"/>
      <c r="BA194" s="579"/>
      <c r="BB194" s="579"/>
      <c r="BC194" s="579"/>
      <c r="BD194" s="579"/>
      <c r="BE194" s="579"/>
      <c r="BF194" s="722"/>
      <c r="BG194" s="723"/>
      <c r="BH194" s="710" t="s">
        <v>449</v>
      </c>
      <c r="BI194" s="725"/>
      <c r="BJ194" s="726"/>
    </row>
    <row r="195" s="15" customFormat="1" ht="48" customHeight="1" spans="1:62">
      <c r="A195" s="575" t="s">
        <v>257</v>
      </c>
      <c r="B195" s="576"/>
      <c r="C195" s="576"/>
      <c r="D195" s="577"/>
      <c r="E195" s="578" t="s">
        <v>450</v>
      </c>
      <c r="F195" s="579"/>
      <c r="G195" s="579"/>
      <c r="H195" s="579"/>
      <c r="I195" s="579"/>
      <c r="J195" s="579"/>
      <c r="K195" s="579"/>
      <c r="L195" s="579"/>
      <c r="M195" s="579"/>
      <c r="N195" s="579"/>
      <c r="O195" s="579"/>
      <c r="P195" s="579"/>
      <c r="Q195" s="579"/>
      <c r="R195" s="579"/>
      <c r="S195" s="579"/>
      <c r="T195" s="579"/>
      <c r="U195" s="579"/>
      <c r="V195" s="579"/>
      <c r="W195" s="579"/>
      <c r="X195" s="579"/>
      <c r="Y195" s="579"/>
      <c r="Z195" s="579"/>
      <c r="AA195" s="579"/>
      <c r="AB195" s="579"/>
      <c r="AC195" s="579"/>
      <c r="AD195" s="579"/>
      <c r="AE195" s="579"/>
      <c r="AF195" s="579"/>
      <c r="AG195" s="579"/>
      <c r="AH195" s="579"/>
      <c r="AI195" s="579"/>
      <c r="AJ195" s="579"/>
      <c r="AK195" s="579"/>
      <c r="AL195" s="579"/>
      <c r="AM195" s="579"/>
      <c r="AN195" s="579"/>
      <c r="AO195" s="579"/>
      <c r="AP195" s="579"/>
      <c r="AQ195" s="579"/>
      <c r="AR195" s="579"/>
      <c r="AS195" s="579"/>
      <c r="AT195" s="579"/>
      <c r="AU195" s="579"/>
      <c r="AV195" s="579"/>
      <c r="AW195" s="579"/>
      <c r="AX195" s="579"/>
      <c r="AY195" s="579"/>
      <c r="AZ195" s="579"/>
      <c r="BA195" s="579"/>
      <c r="BB195" s="579"/>
      <c r="BC195" s="579"/>
      <c r="BD195" s="579"/>
      <c r="BE195" s="579"/>
      <c r="BF195" s="722"/>
      <c r="BG195" s="723"/>
      <c r="BH195" s="710" t="s">
        <v>255</v>
      </c>
      <c r="BI195" s="725"/>
      <c r="BJ195" s="726"/>
    </row>
    <row r="196" s="15" customFormat="1" ht="23.25" customHeight="1" spans="1:62">
      <c r="A196" s="575" t="s">
        <v>261</v>
      </c>
      <c r="B196" s="576"/>
      <c r="C196" s="576"/>
      <c r="D196" s="577"/>
      <c r="E196" s="578" t="s">
        <v>451</v>
      </c>
      <c r="F196" s="579"/>
      <c r="G196" s="579"/>
      <c r="H196" s="579"/>
      <c r="I196" s="579"/>
      <c r="J196" s="579"/>
      <c r="K196" s="579"/>
      <c r="L196" s="579"/>
      <c r="M196" s="579"/>
      <c r="N196" s="579"/>
      <c r="O196" s="579"/>
      <c r="P196" s="579"/>
      <c r="Q196" s="579"/>
      <c r="R196" s="579"/>
      <c r="S196" s="579"/>
      <c r="T196" s="579"/>
      <c r="U196" s="579"/>
      <c r="V196" s="579"/>
      <c r="W196" s="579"/>
      <c r="X196" s="579"/>
      <c r="Y196" s="579"/>
      <c r="Z196" s="579"/>
      <c r="AA196" s="579"/>
      <c r="AB196" s="579"/>
      <c r="AC196" s="579"/>
      <c r="AD196" s="579"/>
      <c r="AE196" s="579"/>
      <c r="AF196" s="579"/>
      <c r="AG196" s="579"/>
      <c r="AH196" s="579"/>
      <c r="AI196" s="579"/>
      <c r="AJ196" s="579"/>
      <c r="AK196" s="579"/>
      <c r="AL196" s="579"/>
      <c r="AM196" s="579"/>
      <c r="AN196" s="579"/>
      <c r="AO196" s="579"/>
      <c r="AP196" s="579"/>
      <c r="AQ196" s="579"/>
      <c r="AR196" s="579"/>
      <c r="AS196" s="579"/>
      <c r="AT196" s="579"/>
      <c r="AU196" s="579"/>
      <c r="AV196" s="579"/>
      <c r="AW196" s="579"/>
      <c r="AX196" s="579"/>
      <c r="AY196" s="579"/>
      <c r="AZ196" s="579"/>
      <c r="BA196" s="579"/>
      <c r="BB196" s="579"/>
      <c r="BC196" s="579"/>
      <c r="BD196" s="579"/>
      <c r="BE196" s="579"/>
      <c r="BF196" s="722"/>
      <c r="BG196" s="723"/>
      <c r="BH196" s="710" t="s">
        <v>452</v>
      </c>
      <c r="BI196" s="711"/>
      <c r="BJ196" s="712"/>
    </row>
    <row r="197" s="16" customFormat="1" ht="23.25" customHeight="1" spans="1:62">
      <c r="A197" s="575" t="s">
        <v>268</v>
      </c>
      <c r="B197" s="576"/>
      <c r="C197" s="576"/>
      <c r="D197" s="577"/>
      <c r="E197" s="578" t="s">
        <v>453</v>
      </c>
      <c r="F197" s="579"/>
      <c r="G197" s="579"/>
      <c r="H197" s="579"/>
      <c r="I197" s="579"/>
      <c r="J197" s="579"/>
      <c r="K197" s="579"/>
      <c r="L197" s="579"/>
      <c r="M197" s="579"/>
      <c r="N197" s="579"/>
      <c r="O197" s="579"/>
      <c r="P197" s="579"/>
      <c r="Q197" s="579"/>
      <c r="R197" s="579"/>
      <c r="S197" s="579"/>
      <c r="T197" s="579"/>
      <c r="U197" s="579"/>
      <c r="V197" s="579"/>
      <c r="W197" s="579"/>
      <c r="X197" s="579"/>
      <c r="Y197" s="579"/>
      <c r="Z197" s="579"/>
      <c r="AA197" s="579"/>
      <c r="AB197" s="579"/>
      <c r="AC197" s="579"/>
      <c r="AD197" s="579"/>
      <c r="AE197" s="579"/>
      <c r="AF197" s="579"/>
      <c r="AG197" s="579"/>
      <c r="AH197" s="579"/>
      <c r="AI197" s="579"/>
      <c r="AJ197" s="579"/>
      <c r="AK197" s="579"/>
      <c r="AL197" s="579"/>
      <c r="AM197" s="579"/>
      <c r="AN197" s="579"/>
      <c r="AO197" s="579"/>
      <c r="AP197" s="579"/>
      <c r="AQ197" s="579"/>
      <c r="AR197" s="579"/>
      <c r="AS197" s="579"/>
      <c r="AT197" s="579"/>
      <c r="AU197" s="579"/>
      <c r="AV197" s="579"/>
      <c r="AW197" s="579"/>
      <c r="AX197" s="579"/>
      <c r="AY197" s="579"/>
      <c r="AZ197" s="579"/>
      <c r="BA197" s="579"/>
      <c r="BB197" s="579"/>
      <c r="BC197" s="579"/>
      <c r="BD197" s="579"/>
      <c r="BE197" s="579"/>
      <c r="BF197" s="722"/>
      <c r="BG197" s="723"/>
      <c r="BH197" s="710" t="s">
        <v>454</v>
      </c>
      <c r="BI197" s="711"/>
      <c r="BJ197" s="712"/>
    </row>
    <row r="198" s="15" customFormat="1" ht="48" customHeight="1" spans="1:62">
      <c r="A198" s="575" t="s">
        <v>341</v>
      </c>
      <c r="B198" s="576"/>
      <c r="C198" s="576"/>
      <c r="D198" s="577"/>
      <c r="E198" s="578" t="s">
        <v>455</v>
      </c>
      <c r="F198" s="579"/>
      <c r="G198" s="579"/>
      <c r="H198" s="579"/>
      <c r="I198" s="579"/>
      <c r="J198" s="579"/>
      <c r="K198" s="579"/>
      <c r="L198" s="579"/>
      <c r="M198" s="579"/>
      <c r="N198" s="579"/>
      <c r="O198" s="579"/>
      <c r="P198" s="579"/>
      <c r="Q198" s="579"/>
      <c r="R198" s="579"/>
      <c r="S198" s="579"/>
      <c r="T198" s="579"/>
      <c r="U198" s="579"/>
      <c r="V198" s="579"/>
      <c r="W198" s="579"/>
      <c r="X198" s="579"/>
      <c r="Y198" s="579"/>
      <c r="Z198" s="579"/>
      <c r="AA198" s="579"/>
      <c r="AB198" s="579"/>
      <c r="AC198" s="579"/>
      <c r="AD198" s="579"/>
      <c r="AE198" s="579"/>
      <c r="AF198" s="579"/>
      <c r="AG198" s="579"/>
      <c r="AH198" s="579"/>
      <c r="AI198" s="579"/>
      <c r="AJ198" s="579"/>
      <c r="AK198" s="579"/>
      <c r="AL198" s="579"/>
      <c r="AM198" s="579"/>
      <c r="AN198" s="579"/>
      <c r="AO198" s="579"/>
      <c r="AP198" s="579"/>
      <c r="AQ198" s="579"/>
      <c r="AR198" s="579"/>
      <c r="AS198" s="579"/>
      <c r="AT198" s="579"/>
      <c r="AU198" s="579"/>
      <c r="AV198" s="579"/>
      <c r="AW198" s="579"/>
      <c r="AX198" s="579"/>
      <c r="AY198" s="579"/>
      <c r="AZ198" s="579"/>
      <c r="BA198" s="579"/>
      <c r="BB198" s="579"/>
      <c r="BC198" s="579"/>
      <c r="BD198" s="579"/>
      <c r="BE198" s="579"/>
      <c r="BF198" s="722"/>
      <c r="BG198" s="723"/>
      <c r="BH198" s="710" t="s">
        <v>337</v>
      </c>
      <c r="BI198" s="711"/>
      <c r="BJ198" s="712"/>
    </row>
    <row r="199" s="17" customFormat="1" ht="23.25" customHeight="1" spans="1:62">
      <c r="A199" s="575" t="s">
        <v>346</v>
      </c>
      <c r="B199" s="576"/>
      <c r="C199" s="576"/>
      <c r="D199" s="577"/>
      <c r="E199" s="578" t="s">
        <v>456</v>
      </c>
      <c r="F199" s="579"/>
      <c r="G199" s="579"/>
      <c r="H199" s="579"/>
      <c r="I199" s="579"/>
      <c r="J199" s="579"/>
      <c r="K199" s="579"/>
      <c r="L199" s="579"/>
      <c r="M199" s="579"/>
      <c r="N199" s="579"/>
      <c r="O199" s="579"/>
      <c r="P199" s="579"/>
      <c r="Q199" s="579"/>
      <c r="R199" s="579"/>
      <c r="S199" s="579"/>
      <c r="T199" s="579"/>
      <c r="U199" s="579"/>
      <c r="V199" s="579"/>
      <c r="W199" s="579"/>
      <c r="X199" s="579"/>
      <c r="Y199" s="579"/>
      <c r="Z199" s="579"/>
      <c r="AA199" s="579"/>
      <c r="AB199" s="579"/>
      <c r="AC199" s="579"/>
      <c r="AD199" s="579"/>
      <c r="AE199" s="579"/>
      <c r="AF199" s="579"/>
      <c r="AG199" s="579"/>
      <c r="AH199" s="579"/>
      <c r="AI199" s="579"/>
      <c r="AJ199" s="579"/>
      <c r="AK199" s="579"/>
      <c r="AL199" s="579"/>
      <c r="AM199" s="579"/>
      <c r="AN199" s="579"/>
      <c r="AO199" s="579"/>
      <c r="AP199" s="579"/>
      <c r="AQ199" s="579"/>
      <c r="AR199" s="579"/>
      <c r="AS199" s="579"/>
      <c r="AT199" s="579"/>
      <c r="AU199" s="579"/>
      <c r="AV199" s="579"/>
      <c r="AW199" s="579"/>
      <c r="AX199" s="579"/>
      <c r="AY199" s="579"/>
      <c r="AZ199" s="579"/>
      <c r="BA199" s="579"/>
      <c r="BB199" s="579"/>
      <c r="BC199" s="579"/>
      <c r="BD199" s="579"/>
      <c r="BE199" s="579"/>
      <c r="BF199" s="722"/>
      <c r="BG199" s="723"/>
      <c r="BH199" s="710" t="s">
        <v>343</v>
      </c>
      <c r="BI199" s="711"/>
      <c r="BJ199" s="712"/>
    </row>
    <row r="200" s="12" customFormat="1" ht="23.25" customHeight="1" spans="1:62">
      <c r="A200" s="575" t="s">
        <v>354</v>
      </c>
      <c r="B200" s="576"/>
      <c r="C200" s="576"/>
      <c r="D200" s="577"/>
      <c r="E200" s="578" t="s">
        <v>457</v>
      </c>
      <c r="F200" s="579"/>
      <c r="G200" s="579"/>
      <c r="H200" s="579"/>
      <c r="I200" s="579"/>
      <c r="J200" s="579"/>
      <c r="K200" s="579"/>
      <c r="L200" s="579"/>
      <c r="M200" s="579"/>
      <c r="N200" s="579"/>
      <c r="O200" s="579"/>
      <c r="P200" s="579"/>
      <c r="Q200" s="579"/>
      <c r="R200" s="579"/>
      <c r="S200" s="579"/>
      <c r="T200" s="579"/>
      <c r="U200" s="579"/>
      <c r="V200" s="579"/>
      <c r="W200" s="579"/>
      <c r="X200" s="579"/>
      <c r="Y200" s="579"/>
      <c r="Z200" s="579"/>
      <c r="AA200" s="579"/>
      <c r="AB200" s="579"/>
      <c r="AC200" s="579"/>
      <c r="AD200" s="579"/>
      <c r="AE200" s="579"/>
      <c r="AF200" s="579"/>
      <c r="AG200" s="579"/>
      <c r="AH200" s="579"/>
      <c r="AI200" s="579"/>
      <c r="AJ200" s="579"/>
      <c r="AK200" s="579"/>
      <c r="AL200" s="579"/>
      <c r="AM200" s="579"/>
      <c r="AN200" s="579"/>
      <c r="AO200" s="579"/>
      <c r="AP200" s="579"/>
      <c r="AQ200" s="579"/>
      <c r="AR200" s="579"/>
      <c r="AS200" s="579"/>
      <c r="AT200" s="579"/>
      <c r="AU200" s="579"/>
      <c r="AV200" s="579"/>
      <c r="AW200" s="579"/>
      <c r="AX200" s="579"/>
      <c r="AY200" s="579"/>
      <c r="AZ200" s="579"/>
      <c r="BA200" s="579"/>
      <c r="BB200" s="579"/>
      <c r="BC200" s="579"/>
      <c r="BD200" s="579"/>
      <c r="BE200" s="579"/>
      <c r="BF200" s="722"/>
      <c r="BG200" s="723"/>
      <c r="BH200" s="710" t="s">
        <v>347</v>
      </c>
      <c r="BI200" s="711"/>
      <c r="BJ200" s="712"/>
    </row>
    <row r="201" s="12" customFormat="1" ht="47.25" customHeight="1" spans="1:62">
      <c r="A201" s="575" t="s">
        <v>360</v>
      </c>
      <c r="B201" s="576"/>
      <c r="C201" s="576"/>
      <c r="D201" s="577"/>
      <c r="E201" s="578" t="s">
        <v>458</v>
      </c>
      <c r="F201" s="579"/>
      <c r="G201" s="579"/>
      <c r="H201" s="579"/>
      <c r="I201" s="579"/>
      <c r="J201" s="579"/>
      <c r="K201" s="579"/>
      <c r="L201" s="579"/>
      <c r="M201" s="579"/>
      <c r="N201" s="579"/>
      <c r="O201" s="579"/>
      <c r="P201" s="579"/>
      <c r="Q201" s="579"/>
      <c r="R201" s="579"/>
      <c r="S201" s="579"/>
      <c r="T201" s="579"/>
      <c r="U201" s="579"/>
      <c r="V201" s="579"/>
      <c r="W201" s="579"/>
      <c r="X201" s="579"/>
      <c r="Y201" s="579"/>
      <c r="Z201" s="579"/>
      <c r="AA201" s="579"/>
      <c r="AB201" s="579"/>
      <c r="AC201" s="579"/>
      <c r="AD201" s="579"/>
      <c r="AE201" s="579"/>
      <c r="AF201" s="579"/>
      <c r="AG201" s="579"/>
      <c r="AH201" s="579"/>
      <c r="AI201" s="579"/>
      <c r="AJ201" s="579"/>
      <c r="AK201" s="579"/>
      <c r="AL201" s="579"/>
      <c r="AM201" s="579"/>
      <c r="AN201" s="579"/>
      <c r="AO201" s="579"/>
      <c r="AP201" s="579"/>
      <c r="AQ201" s="579"/>
      <c r="AR201" s="579"/>
      <c r="AS201" s="579"/>
      <c r="AT201" s="579"/>
      <c r="AU201" s="579"/>
      <c r="AV201" s="579"/>
      <c r="AW201" s="579"/>
      <c r="AX201" s="579"/>
      <c r="AY201" s="579"/>
      <c r="AZ201" s="579"/>
      <c r="BA201" s="579"/>
      <c r="BB201" s="579"/>
      <c r="BC201" s="579"/>
      <c r="BD201" s="579"/>
      <c r="BE201" s="579"/>
      <c r="BF201" s="722"/>
      <c r="BG201" s="723"/>
      <c r="BH201" s="710" t="s">
        <v>356</v>
      </c>
      <c r="BI201" s="711"/>
      <c r="BJ201" s="712"/>
    </row>
    <row r="202" s="12" customFormat="1" ht="48" customHeight="1" spans="1:62">
      <c r="A202" s="575" t="s">
        <v>276</v>
      </c>
      <c r="B202" s="576"/>
      <c r="C202" s="576"/>
      <c r="D202" s="577"/>
      <c r="E202" s="578" t="s">
        <v>459</v>
      </c>
      <c r="F202" s="579"/>
      <c r="G202" s="579"/>
      <c r="H202" s="579"/>
      <c r="I202" s="579"/>
      <c r="J202" s="579"/>
      <c r="K202" s="579"/>
      <c r="L202" s="579"/>
      <c r="M202" s="579"/>
      <c r="N202" s="579"/>
      <c r="O202" s="579"/>
      <c r="P202" s="579"/>
      <c r="Q202" s="579"/>
      <c r="R202" s="579"/>
      <c r="S202" s="579"/>
      <c r="T202" s="579"/>
      <c r="U202" s="579"/>
      <c r="V202" s="579"/>
      <c r="W202" s="579"/>
      <c r="X202" s="579"/>
      <c r="Y202" s="579"/>
      <c r="Z202" s="579"/>
      <c r="AA202" s="579"/>
      <c r="AB202" s="579"/>
      <c r="AC202" s="579"/>
      <c r="AD202" s="579"/>
      <c r="AE202" s="579"/>
      <c r="AF202" s="579"/>
      <c r="AG202" s="579"/>
      <c r="AH202" s="579"/>
      <c r="AI202" s="579"/>
      <c r="AJ202" s="579"/>
      <c r="AK202" s="579"/>
      <c r="AL202" s="579"/>
      <c r="AM202" s="579"/>
      <c r="AN202" s="579"/>
      <c r="AO202" s="579"/>
      <c r="AP202" s="579"/>
      <c r="AQ202" s="579"/>
      <c r="AR202" s="579"/>
      <c r="AS202" s="579"/>
      <c r="AT202" s="579"/>
      <c r="AU202" s="579"/>
      <c r="AV202" s="579"/>
      <c r="AW202" s="579"/>
      <c r="AX202" s="579"/>
      <c r="AY202" s="579"/>
      <c r="AZ202" s="579"/>
      <c r="BA202" s="579"/>
      <c r="BB202" s="579"/>
      <c r="BC202" s="579"/>
      <c r="BD202" s="579"/>
      <c r="BE202" s="579"/>
      <c r="BF202" s="753"/>
      <c r="BG202" s="754"/>
      <c r="BH202" s="710" t="s">
        <v>274</v>
      </c>
      <c r="BI202" s="711"/>
      <c r="BJ202" s="712"/>
    </row>
    <row r="203" s="12" customFormat="1" ht="24.75" customHeight="1" spans="1:62">
      <c r="A203" s="575" t="s">
        <v>280</v>
      </c>
      <c r="B203" s="576"/>
      <c r="C203" s="576"/>
      <c r="D203" s="577"/>
      <c r="E203" s="578" t="s">
        <v>460</v>
      </c>
      <c r="F203" s="579"/>
      <c r="G203" s="579"/>
      <c r="H203" s="579"/>
      <c r="I203" s="579"/>
      <c r="J203" s="579"/>
      <c r="K203" s="579"/>
      <c r="L203" s="579"/>
      <c r="M203" s="579"/>
      <c r="N203" s="579"/>
      <c r="O203" s="579"/>
      <c r="P203" s="579"/>
      <c r="Q203" s="579"/>
      <c r="R203" s="579"/>
      <c r="S203" s="579"/>
      <c r="T203" s="579"/>
      <c r="U203" s="579"/>
      <c r="V203" s="579"/>
      <c r="W203" s="579"/>
      <c r="X203" s="579"/>
      <c r="Y203" s="579"/>
      <c r="Z203" s="579"/>
      <c r="AA203" s="579"/>
      <c r="AB203" s="579"/>
      <c r="AC203" s="579"/>
      <c r="AD203" s="579"/>
      <c r="AE203" s="579"/>
      <c r="AF203" s="579"/>
      <c r="AG203" s="579"/>
      <c r="AH203" s="579"/>
      <c r="AI203" s="579"/>
      <c r="AJ203" s="579"/>
      <c r="AK203" s="579"/>
      <c r="AL203" s="579"/>
      <c r="AM203" s="579"/>
      <c r="AN203" s="579"/>
      <c r="AO203" s="579"/>
      <c r="AP203" s="579"/>
      <c r="AQ203" s="579"/>
      <c r="AR203" s="579"/>
      <c r="AS203" s="579"/>
      <c r="AT203" s="579"/>
      <c r="AU203" s="579"/>
      <c r="AV203" s="579"/>
      <c r="AW203" s="579"/>
      <c r="AX203" s="579"/>
      <c r="AY203" s="579"/>
      <c r="AZ203" s="579"/>
      <c r="BA203" s="579"/>
      <c r="BB203" s="579"/>
      <c r="BC203" s="579"/>
      <c r="BD203" s="579"/>
      <c r="BE203" s="579"/>
      <c r="BF203" s="753"/>
      <c r="BG203" s="754"/>
      <c r="BH203" s="710" t="s">
        <v>461</v>
      </c>
      <c r="BI203" s="711"/>
      <c r="BJ203" s="712"/>
    </row>
    <row r="204" s="12" customFormat="1" ht="26.25" customHeight="1" spans="1:62">
      <c r="A204" s="575" t="s">
        <v>286</v>
      </c>
      <c r="B204" s="576"/>
      <c r="C204" s="576"/>
      <c r="D204" s="577"/>
      <c r="E204" s="578" t="s">
        <v>462</v>
      </c>
      <c r="F204" s="579"/>
      <c r="G204" s="579"/>
      <c r="H204" s="579"/>
      <c r="I204" s="579"/>
      <c r="J204" s="579"/>
      <c r="K204" s="579"/>
      <c r="L204" s="579"/>
      <c r="M204" s="579"/>
      <c r="N204" s="579"/>
      <c r="O204" s="579"/>
      <c r="P204" s="579"/>
      <c r="Q204" s="579"/>
      <c r="R204" s="579"/>
      <c r="S204" s="579"/>
      <c r="T204" s="579"/>
      <c r="U204" s="579"/>
      <c r="V204" s="579"/>
      <c r="W204" s="579"/>
      <c r="X204" s="579"/>
      <c r="Y204" s="579"/>
      <c r="Z204" s="579"/>
      <c r="AA204" s="579"/>
      <c r="AB204" s="579"/>
      <c r="AC204" s="579"/>
      <c r="AD204" s="579"/>
      <c r="AE204" s="579"/>
      <c r="AF204" s="579"/>
      <c r="AG204" s="579"/>
      <c r="AH204" s="579"/>
      <c r="AI204" s="579"/>
      <c r="AJ204" s="579"/>
      <c r="AK204" s="579"/>
      <c r="AL204" s="579"/>
      <c r="AM204" s="579"/>
      <c r="AN204" s="579"/>
      <c r="AO204" s="579"/>
      <c r="AP204" s="579"/>
      <c r="AQ204" s="579"/>
      <c r="AR204" s="579"/>
      <c r="AS204" s="579"/>
      <c r="AT204" s="579"/>
      <c r="AU204" s="579"/>
      <c r="AV204" s="579"/>
      <c r="AW204" s="579"/>
      <c r="AX204" s="579"/>
      <c r="AY204" s="579"/>
      <c r="AZ204" s="579"/>
      <c r="BA204" s="579"/>
      <c r="BB204" s="579"/>
      <c r="BC204" s="579"/>
      <c r="BD204" s="579"/>
      <c r="BE204" s="579"/>
      <c r="BF204" s="753"/>
      <c r="BG204" s="754"/>
      <c r="BH204" s="710" t="s">
        <v>463</v>
      </c>
      <c r="BI204" s="711"/>
      <c r="BJ204" s="712"/>
    </row>
    <row r="205" s="12" customFormat="1" ht="47.25" customHeight="1" spans="1:62">
      <c r="A205" s="575" t="s">
        <v>294</v>
      </c>
      <c r="B205" s="576"/>
      <c r="C205" s="576"/>
      <c r="D205" s="577"/>
      <c r="E205" s="578" t="s">
        <v>464</v>
      </c>
      <c r="F205" s="579"/>
      <c r="G205" s="579"/>
      <c r="H205" s="579"/>
      <c r="I205" s="579"/>
      <c r="J205" s="579"/>
      <c r="K205" s="579"/>
      <c r="L205" s="579"/>
      <c r="M205" s="579"/>
      <c r="N205" s="579"/>
      <c r="O205" s="579"/>
      <c r="P205" s="579"/>
      <c r="Q205" s="579"/>
      <c r="R205" s="579"/>
      <c r="S205" s="579"/>
      <c r="T205" s="579"/>
      <c r="U205" s="579"/>
      <c r="V205" s="579"/>
      <c r="W205" s="579"/>
      <c r="X205" s="579"/>
      <c r="Y205" s="579"/>
      <c r="Z205" s="579"/>
      <c r="AA205" s="579"/>
      <c r="AB205" s="579"/>
      <c r="AC205" s="579"/>
      <c r="AD205" s="579"/>
      <c r="AE205" s="579"/>
      <c r="AF205" s="579"/>
      <c r="AG205" s="579"/>
      <c r="AH205" s="579"/>
      <c r="AI205" s="579"/>
      <c r="AJ205" s="579"/>
      <c r="AK205" s="579"/>
      <c r="AL205" s="579"/>
      <c r="AM205" s="579"/>
      <c r="AN205" s="579"/>
      <c r="AO205" s="579"/>
      <c r="AP205" s="579"/>
      <c r="AQ205" s="579"/>
      <c r="AR205" s="579"/>
      <c r="AS205" s="579"/>
      <c r="AT205" s="579"/>
      <c r="AU205" s="579"/>
      <c r="AV205" s="579"/>
      <c r="AW205" s="579"/>
      <c r="AX205" s="579"/>
      <c r="AY205" s="579"/>
      <c r="AZ205" s="579"/>
      <c r="BA205" s="579"/>
      <c r="BB205" s="579"/>
      <c r="BC205" s="579"/>
      <c r="BD205" s="579"/>
      <c r="BE205" s="579"/>
      <c r="BF205" s="753"/>
      <c r="BG205" s="754"/>
      <c r="BH205" s="710" t="s">
        <v>292</v>
      </c>
      <c r="BI205" s="711"/>
      <c r="BJ205" s="712"/>
    </row>
    <row r="206" s="12" customFormat="1" ht="24.75" customHeight="1" spans="1:62">
      <c r="A206" s="575" t="s">
        <v>298</v>
      </c>
      <c r="B206" s="576"/>
      <c r="C206" s="576"/>
      <c r="D206" s="577"/>
      <c r="E206" s="12" t="s">
        <v>465</v>
      </c>
      <c r="BH206" s="710" t="s">
        <v>466</v>
      </c>
      <c r="BI206" s="711"/>
      <c r="BJ206" s="712"/>
    </row>
    <row r="207" s="12" customFormat="1" ht="24.75" customHeight="1" spans="1:62">
      <c r="A207" s="732" t="s">
        <v>304</v>
      </c>
      <c r="B207" s="733"/>
      <c r="C207" s="733"/>
      <c r="D207" s="734"/>
      <c r="E207" s="735" t="s">
        <v>467</v>
      </c>
      <c r="F207" s="579"/>
      <c r="G207" s="579"/>
      <c r="H207" s="579"/>
      <c r="I207" s="579"/>
      <c r="J207" s="579"/>
      <c r="K207" s="579"/>
      <c r="L207" s="579"/>
      <c r="M207" s="579"/>
      <c r="N207" s="579"/>
      <c r="O207" s="579"/>
      <c r="P207" s="579"/>
      <c r="Q207" s="579"/>
      <c r="R207" s="579"/>
      <c r="S207" s="579"/>
      <c r="T207" s="579"/>
      <c r="U207" s="579"/>
      <c r="V207" s="579"/>
      <c r="W207" s="579"/>
      <c r="X207" s="579"/>
      <c r="Y207" s="579"/>
      <c r="Z207" s="579"/>
      <c r="AA207" s="579"/>
      <c r="AB207" s="579"/>
      <c r="AC207" s="579"/>
      <c r="AD207" s="579"/>
      <c r="AE207" s="579"/>
      <c r="AF207" s="579"/>
      <c r="AG207" s="579"/>
      <c r="AH207" s="579"/>
      <c r="AI207" s="579"/>
      <c r="AJ207" s="579"/>
      <c r="AK207" s="579"/>
      <c r="AL207" s="579"/>
      <c r="AM207" s="579"/>
      <c r="AN207" s="579"/>
      <c r="AO207" s="579"/>
      <c r="AP207" s="579"/>
      <c r="AQ207" s="579"/>
      <c r="AR207" s="579"/>
      <c r="AS207" s="579"/>
      <c r="AT207" s="579"/>
      <c r="AU207" s="579"/>
      <c r="AV207" s="579"/>
      <c r="AW207" s="579"/>
      <c r="AX207" s="579"/>
      <c r="AY207" s="579"/>
      <c r="AZ207" s="579"/>
      <c r="BA207" s="579"/>
      <c r="BB207" s="579"/>
      <c r="BC207" s="579"/>
      <c r="BD207" s="579"/>
      <c r="BE207" s="579"/>
      <c r="BF207" s="753"/>
      <c r="BG207" s="754"/>
      <c r="BH207" s="755" t="s">
        <v>468</v>
      </c>
      <c r="BI207" s="756"/>
      <c r="BJ207" s="757"/>
    </row>
    <row r="208" s="12" customFormat="1" ht="36" customHeight="1" spans="1:59">
      <c r="A208" s="580"/>
      <c r="B208" s="580"/>
      <c r="C208" s="580"/>
      <c r="D208" s="581"/>
      <c r="E208" s="581"/>
      <c r="F208" s="581"/>
      <c r="G208" s="581"/>
      <c r="H208" s="581"/>
      <c r="I208" s="581"/>
      <c r="J208" s="581"/>
      <c r="K208" s="581"/>
      <c r="L208" s="581"/>
      <c r="M208" s="581"/>
      <c r="N208" s="581"/>
      <c r="O208" s="581"/>
      <c r="P208" s="581"/>
      <c r="Q208" s="581"/>
      <c r="R208" s="581"/>
      <c r="S208" s="581"/>
      <c r="T208" s="581"/>
      <c r="U208" s="581"/>
      <c r="V208" s="581"/>
      <c r="W208" s="581"/>
      <c r="X208" s="581"/>
      <c r="Y208" s="581"/>
      <c r="Z208" s="581"/>
      <c r="AA208" s="581"/>
      <c r="AB208" s="581"/>
      <c r="AC208" s="581"/>
      <c r="AD208" s="581"/>
      <c r="AE208" s="581"/>
      <c r="AF208" s="581"/>
      <c r="AG208" s="581"/>
      <c r="AH208" s="581"/>
      <c r="AI208" s="581"/>
      <c r="AJ208" s="581"/>
      <c r="AK208" s="581"/>
      <c r="AL208" s="581"/>
      <c r="AM208" s="581"/>
      <c r="AN208" s="581"/>
      <c r="AO208" s="581"/>
      <c r="AP208" s="581"/>
      <c r="AQ208" s="581"/>
      <c r="AR208" s="581"/>
      <c r="AS208" s="581"/>
      <c r="AT208" s="581"/>
      <c r="AU208" s="581"/>
      <c r="AV208" s="581"/>
      <c r="AW208" s="581"/>
      <c r="AX208" s="581"/>
      <c r="AY208" s="581"/>
      <c r="AZ208" s="581"/>
      <c r="BA208" s="581"/>
      <c r="BB208" s="581"/>
      <c r="BC208" s="581"/>
      <c r="BD208" s="581"/>
      <c r="BE208" s="581"/>
      <c r="BF208" s="724"/>
      <c r="BG208" s="724"/>
    </row>
    <row r="209" s="13" customFormat="1" ht="23.25" spans="1:61">
      <c r="A209" s="736" t="s">
        <v>112</v>
      </c>
      <c r="B209" s="737" t="s">
        <v>469</v>
      </c>
      <c r="C209" s="737"/>
      <c r="D209" s="737"/>
      <c r="E209" s="737"/>
      <c r="F209" s="737"/>
      <c r="G209" s="737"/>
      <c r="H209" s="737"/>
      <c r="I209" s="737"/>
      <c r="J209" s="737"/>
      <c r="K209" s="737"/>
      <c r="L209" s="737"/>
      <c r="M209" s="737"/>
      <c r="N209" s="737"/>
      <c r="O209" s="737"/>
      <c r="P209" s="737"/>
      <c r="Q209" s="737"/>
      <c r="R209" s="737"/>
      <c r="S209" s="737"/>
      <c r="T209" s="737"/>
      <c r="U209" s="737"/>
      <c r="V209" s="737"/>
      <c r="W209" s="737"/>
      <c r="X209" s="737"/>
      <c r="Y209" s="737"/>
      <c r="Z209" s="737"/>
      <c r="AA209" s="737"/>
      <c r="AB209" s="737"/>
      <c r="AC209" s="737"/>
      <c r="AD209" s="737"/>
      <c r="AE209" s="737"/>
      <c r="AF209" s="737"/>
      <c r="AG209" s="737"/>
      <c r="AH209" s="737"/>
      <c r="AI209" s="737"/>
      <c r="AJ209" s="737"/>
      <c r="AK209" s="737"/>
      <c r="AL209" s="737"/>
      <c r="AM209" s="737"/>
      <c r="AN209" s="737"/>
      <c r="AO209" s="737"/>
      <c r="AP209" s="737"/>
      <c r="AQ209" s="737"/>
      <c r="AR209" s="737"/>
      <c r="AS209" s="737"/>
      <c r="AT209" s="737"/>
      <c r="AU209" s="737"/>
      <c r="AV209" s="737"/>
      <c r="AW209" s="737"/>
      <c r="AX209" s="737"/>
      <c r="AY209" s="737"/>
      <c r="AZ209" s="737"/>
      <c r="BA209" s="737"/>
      <c r="BB209" s="737"/>
      <c r="BC209" s="737"/>
      <c r="BD209" s="737"/>
      <c r="BE209" s="737"/>
      <c r="BF209" s="737"/>
      <c r="BG209" s="737"/>
      <c r="BH209" s="737"/>
      <c r="BI209" s="737"/>
    </row>
    <row r="210" s="12" customFormat="1" ht="48" customHeight="1" spans="1:62">
      <c r="A210" s="738" t="s">
        <v>470</v>
      </c>
      <c r="B210" s="739" t="s">
        <v>471</v>
      </c>
      <c r="C210" s="739"/>
      <c r="D210" s="739"/>
      <c r="E210" s="739"/>
      <c r="F210" s="739"/>
      <c r="G210" s="739"/>
      <c r="H210" s="739"/>
      <c r="I210" s="739"/>
      <c r="J210" s="739"/>
      <c r="K210" s="739"/>
      <c r="L210" s="739"/>
      <c r="M210" s="739"/>
      <c r="N210" s="739"/>
      <c r="O210" s="739"/>
      <c r="P210" s="739"/>
      <c r="Q210" s="739"/>
      <c r="R210" s="739"/>
      <c r="S210" s="739"/>
      <c r="T210" s="739"/>
      <c r="U210" s="739"/>
      <c r="V210" s="739"/>
      <c r="W210" s="739"/>
      <c r="X210" s="739"/>
      <c r="Y210" s="739"/>
      <c r="Z210" s="739"/>
      <c r="AA210" s="739"/>
      <c r="AB210" s="739"/>
      <c r="AC210" s="739"/>
      <c r="AD210" s="739"/>
      <c r="AE210" s="739"/>
      <c r="AF210" s="739"/>
      <c r="AG210" s="739"/>
      <c r="AH210" s="739"/>
      <c r="AI210" s="739"/>
      <c r="AJ210" s="739"/>
      <c r="AK210" s="739"/>
      <c r="AL210" s="739"/>
      <c r="AM210" s="739"/>
      <c r="AN210" s="739"/>
      <c r="AO210" s="739"/>
      <c r="AP210" s="739"/>
      <c r="AQ210" s="739"/>
      <c r="AR210" s="739"/>
      <c r="AS210" s="739"/>
      <c r="AT210" s="739"/>
      <c r="AU210" s="739"/>
      <c r="AV210" s="739"/>
      <c r="AW210" s="739"/>
      <c r="AX210" s="739"/>
      <c r="AY210" s="739"/>
      <c r="AZ210" s="739"/>
      <c r="BA210" s="739"/>
      <c r="BB210" s="739"/>
      <c r="BC210" s="739"/>
      <c r="BD210" s="739"/>
      <c r="BE210" s="739"/>
      <c r="BF210" s="739"/>
      <c r="BG210" s="739"/>
      <c r="BH210" s="739"/>
      <c r="BI210" s="739"/>
      <c r="BJ210"/>
    </row>
    <row r="211" s="12" customFormat="1" ht="33.75" customHeight="1" spans="1:62">
      <c r="A211" s="738" t="s">
        <v>472</v>
      </c>
      <c r="B211" s="739" t="s">
        <v>473</v>
      </c>
      <c r="C211" s="739"/>
      <c r="D211" s="739"/>
      <c r="E211" s="739"/>
      <c r="F211" s="739"/>
      <c r="G211" s="739"/>
      <c r="H211" s="739"/>
      <c r="I211" s="739"/>
      <c r="J211" s="739"/>
      <c r="K211" s="739"/>
      <c r="L211" s="739"/>
      <c r="M211" s="739"/>
      <c r="N211" s="739"/>
      <c r="O211" s="739"/>
      <c r="P211" s="739"/>
      <c r="Q211" s="739"/>
      <c r="R211" s="739"/>
      <c r="S211" s="739"/>
      <c r="T211" s="739"/>
      <c r="U211" s="739"/>
      <c r="V211" s="739"/>
      <c r="W211" s="739"/>
      <c r="X211" s="739"/>
      <c r="Y211" s="739"/>
      <c r="Z211" s="739"/>
      <c r="AA211" s="739"/>
      <c r="AB211" s="739"/>
      <c r="AC211" s="739"/>
      <c r="AD211" s="739"/>
      <c r="AE211" s="739"/>
      <c r="AF211" s="739"/>
      <c r="AG211" s="739"/>
      <c r="AH211" s="739"/>
      <c r="AI211" s="739"/>
      <c r="AJ211" s="739"/>
      <c r="AK211" s="739"/>
      <c r="AL211" s="739"/>
      <c r="AM211" s="739"/>
      <c r="AN211" s="739"/>
      <c r="AO211" s="739"/>
      <c r="AP211" s="739"/>
      <c r="AQ211" s="739"/>
      <c r="AR211" s="739"/>
      <c r="AS211" s="739"/>
      <c r="AT211" s="739"/>
      <c r="AU211" s="739"/>
      <c r="AV211" s="739"/>
      <c r="AW211" s="739"/>
      <c r="AX211" s="739"/>
      <c r="AY211" s="739"/>
      <c r="AZ211" s="739"/>
      <c r="BA211" s="739"/>
      <c r="BB211" s="739"/>
      <c r="BC211" s="739"/>
      <c r="BD211" s="739"/>
      <c r="BE211" s="739"/>
      <c r="BF211" s="739"/>
      <c r="BG211" s="739"/>
      <c r="BH211" s="739"/>
      <c r="BI211" s="739"/>
      <c r="BJ211"/>
    </row>
    <row r="212" s="12" customFormat="1" ht="60.75" customHeight="1"/>
    <row r="213" s="13" customFormat="1" ht="25.5" customHeight="1" spans="1:34">
      <c r="A213" s="740" t="s">
        <v>407</v>
      </c>
      <c r="B213" s="12"/>
      <c r="C213" s="12"/>
      <c r="D213" s="582"/>
      <c r="E213" s="582"/>
      <c r="F213" s="582"/>
      <c r="G213" s="582"/>
      <c r="H213" s="582"/>
      <c r="I213" s="582"/>
      <c r="J213" s="582"/>
      <c r="K213" s="582"/>
      <c r="L213" s="582"/>
      <c r="M213" s="582"/>
      <c r="N213" s="582"/>
      <c r="O213" s="582"/>
      <c r="P213" s="582"/>
      <c r="Q213" s="596"/>
      <c r="R213" s="614"/>
      <c r="S213" s="743"/>
      <c r="T213" s="744"/>
      <c r="U213" s="744"/>
      <c r="V213" s="744"/>
      <c r="W213" s="744"/>
      <c r="X213" s="744"/>
      <c r="Y213" s="744"/>
      <c r="Z213" s="744"/>
      <c r="AA213" s="744"/>
      <c r="AB213" s="744"/>
      <c r="AC213" s="744"/>
      <c r="AD213" s="740" t="s">
        <v>408</v>
      </c>
      <c r="AE213" s="614"/>
      <c r="AF213" s="596"/>
      <c r="AG213" s="582"/>
      <c r="AH213" s="582"/>
    </row>
    <row r="214" s="13" customFormat="1" ht="27" customHeight="1" spans="1:42">
      <c r="A214" s="12"/>
      <c r="B214" s="12"/>
      <c r="C214" s="12"/>
      <c r="D214" s="582"/>
      <c r="E214" s="582"/>
      <c r="F214" s="582"/>
      <c r="G214" s="582"/>
      <c r="H214" s="582"/>
      <c r="I214" s="582"/>
      <c r="J214" s="582"/>
      <c r="K214" s="582"/>
      <c r="L214" s="582"/>
      <c r="M214" s="582"/>
      <c r="N214" s="582"/>
      <c r="O214" s="582"/>
      <c r="P214" s="582"/>
      <c r="Q214" s="596"/>
      <c r="R214" s="614"/>
      <c r="S214" s="741"/>
      <c r="T214" s="745"/>
      <c r="U214" s="745"/>
      <c r="V214" s="745"/>
      <c r="W214" s="745"/>
      <c r="X214" s="746">
        <v>2023</v>
      </c>
      <c r="Y214" s="751"/>
      <c r="Z214" s="740"/>
      <c r="AA214" s="741"/>
      <c r="AB214" s="741"/>
      <c r="AC214" s="741"/>
      <c r="AD214" s="582"/>
      <c r="AE214" s="582"/>
      <c r="AF214" s="582"/>
      <c r="AG214" s="614"/>
      <c r="AH214" s="614"/>
      <c r="AI214" s="649"/>
      <c r="AL214" s="649"/>
      <c r="AM214" s="649"/>
      <c r="AN214" s="649"/>
      <c r="AO214" s="649"/>
      <c r="AP214" s="649"/>
    </row>
    <row r="215" s="13" customFormat="1" ht="21" customHeight="1" spans="1:42">
      <c r="A215" s="12"/>
      <c r="B215" s="12"/>
      <c r="C215" s="12"/>
      <c r="D215" s="582"/>
      <c r="E215" s="582"/>
      <c r="F215" s="582"/>
      <c r="G215" s="582"/>
      <c r="H215" s="582"/>
      <c r="I215" s="582"/>
      <c r="J215" s="582"/>
      <c r="K215" s="582"/>
      <c r="L215" s="582"/>
      <c r="M215" s="582"/>
      <c r="N215" s="582"/>
      <c r="O215" s="582"/>
      <c r="P215" s="582"/>
      <c r="Q215" s="582"/>
      <c r="R215" s="582"/>
      <c r="S215" s="740"/>
      <c r="T215" s="740"/>
      <c r="U215" s="740"/>
      <c r="V215" s="740"/>
      <c r="W215" s="740"/>
      <c r="X215" s="740"/>
      <c r="Y215" s="740"/>
      <c r="Z215" s="740"/>
      <c r="AA215" s="740"/>
      <c r="AB215" s="740"/>
      <c r="AC215" s="740"/>
      <c r="AD215" s="582"/>
      <c r="AE215" s="582"/>
      <c r="AF215" s="582"/>
      <c r="AG215" s="618"/>
      <c r="AH215" s="618"/>
      <c r="AI215" s="649"/>
      <c r="AL215" s="649"/>
      <c r="AM215" s="649"/>
      <c r="AN215" s="649"/>
      <c r="AO215" s="649"/>
      <c r="AP215" s="649"/>
    </row>
    <row r="216" s="13" customFormat="1" ht="24" customHeight="1" spans="1:42">
      <c r="A216" s="740" t="s">
        <v>409</v>
      </c>
      <c r="B216" s="16"/>
      <c r="C216" s="16"/>
      <c r="D216" s="583"/>
      <c r="E216" s="583"/>
      <c r="F216" s="583"/>
      <c r="G216" s="583"/>
      <c r="H216" s="583"/>
      <c r="I216" s="583"/>
      <c r="J216" s="583"/>
      <c r="K216" s="583"/>
      <c r="L216" s="583"/>
      <c r="M216" s="583"/>
      <c r="N216" s="583"/>
      <c r="O216" s="583"/>
      <c r="P216" s="583"/>
      <c r="Q216" s="583"/>
      <c r="R216" s="618"/>
      <c r="S216" s="747"/>
      <c r="T216" s="744"/>
      <c r="U216" s="744"/>
      <c r="V216" s="744"/>
      <c r="W216" s="744"/>
      <c r="X216" s="744"/>
      <c r="Y216" s="744"/>
      <c r="Z216" s="744"/>
      <c r="AA216" s="744"/>
      <c r="AB216" s="744"/>
      <c r="AC216" s="744"/>
      <c r="AD216" s="740" t="s">
        <v>410</v>
      </c>
      <c r="AE216" s="618"/>
      <c r="AF216" s="596"/>
      <c r="AG216" s="582"/>
      <c r="AH216" s="582"/>
      <c r="AI216" s="649"/>
      <c r="AL216" s="649"/>
      <c r="AM216" s="649"/>
      <c r="AN216" s="649"/>
      <c r="AO216" s="649"/>
      <c r="AP216" s="649"/>
    </row>
    <row r="217" s="13" customFormat="1" ht="26.25" customHeight="1" spans="1:42">
      <c r="A217" s="16"/>
      <c r="B217" s="16"/>
      <c r="C217" s="16"/>
      <c r="D217" s="583"/>
      <c r="E217" s="583"/>
      <c r="F217" s="583"/>
      <c r="G217" s="583"/>
      <c r="H217" s="583"/>
      <c r="I217" s="583"/>
      <c r="J217" s="596"/>
      <c r="K217" s="596"/>
      <c r="L217" s="596"/>
      <c r="M217" s="596"/>
      <c r="N217" s="596"/>
      <c r="O217" s="596"/>
      <c r="P217" s="596"/>
      <c r="Q217" s="583"/>
      <c r="R217" s="618"/>
      <c r="S217" s="748"/>
      <c r="T217" s="749"/>
      <c r="U217" s="749"/>
      <c r="V217" s="750"/>
      <c r="W217" s="750"/>
      <c r="X217" s="746">
        <v>2023</v>
      </c>
      <c r="Y217" s="751"/>
      <c r="Z217" s="740"/>
      <c r="AA217" s="740"/>
      <c r="AB217" s="740"/>
      <c r="AC217" s="740"/>
      <c r="AD217" s="582"/>
      <c r="AE217" s="582"/>
      <c r="AF217" s="582"/>
      <c r="AG217" s="618"/>
      <c r="AH217" s="618"/>
      <c r="AI217" s="649"/>
      <c r="AL217" s="649"/>
      <c r="AM217" s="649"/>
      <c r="AN217" s="649"/>
      <c r="AO217" s="649"/>
      <c r="AP217" s="649"/>
    </row>
    <row r="218" s="13" customFormat="1" ht="28.5" customHeight="1" spans="1:42">
      <c r="A218" s="16"/>
      <c r="B218" s="16"/>
      <c r="C218" s="16"/>
      <c r="D218" s="583"/>
      <c r="E218" s="583"/>
      <c r="F218" s="583"/>
      <c r="G218" s="583"/>
      <c r="H218" s="583"/>
      <c r="I218" s="583"/>
      <c r="J218" s="583"/>
      <c r="K218" s="583"/>
      <c r="L218" s="583"/>
      <c r="M218" s="583"/>
      <c r="N218" s="583"/>
      <c r="O218" s="583"/>
      <c r="P218" s="583"/>
      <c r="Q218" s="583"/>
      <c r="R218" s="582"/>
      <c r="S218" s="740"/>
      <c r="T218" s="740"/>
      <c r="U218" s="740"/>
      <c r="V218" s="740"/>
      <c r="W218" s="740"/>
      <c r="X218" s="740"/>
      <c r="Y218" s="740"/>
      <c r="Z218" s="740"/>
      <c r="AA218" s="740"/>
      <c r="AB218" s="740"/>
      <c r="AC218" s="740"/>
      <c r="AD218" s="582"/>
      <c r="AE218" s="582"/>
      <c r="AF218" s="582"/>
      <c r="AG218" s="618"/>
      <c r="AH218" s="618"/>
      <c r="AI218" s="649"/>
      <c r="AL218" s="649"/>
      <c r="AM218" s="649"/>
      <c r="AN218" s="649"/>
      <c r="AO218" s="649"/>
      <c r="AP218" s="649"/>
    </row>
    <row r="219" s="13" customFormat="1" ht="29.25" customHeight="1" spans="1:42">
      <c r="A219" s="741" t="s">
        <v>411</v>
      </c>
      <c r="B219" s="16"/>
      <c r="C219" s="16"/>
      <c r="D219" s="583"/>
      <c r="E219" s="583"/>
      <c r="F219" s="583"/>
      <c r="G219" s="583"/>
      <c r="H219" s="583"/>
      <c r="I219" s="583"/>
      <c r="J219" s="583"/>
      <c r="K219" s="583"/>
      <c r="L219" s="583"/>
      <c r="M219" s="583"/>
      <c r="N219" s="742"/>
      <c r="O219" s="583"/>
      <c r="P219" s="583"/>
      <c r="Q219" s="583"/>
      <c r="R219" s="618"/>
      <c r="S219" s="747"/>
      <c r="T219" s="744"/>
      <c r="U219" s="744"/>
      <c r="V219" s="744"/>
      <c r="W219" s="744"/>
      <c r="X219" s="744"/>
      <c r="Y219" s="744"/>
      <c r="Z219" s="744"/>
      <c r="AA219" s="744"/>
      <c r="AB219" s="744"/>
      <c r="AC219" s="744"/>
      <c r="AD219" s="740" t="s">
        <v>412</v>
      </c>
      <c r="AE219" s="618"/>
      <c r="AF219" s="596"/>
      <c r="AG219" s="582"/>
      <c r="AH219" s="582"/>
      <c r="AI219" s="649"/>
      <c r="AL219" s="649"/>
      <c r="AM219" s="649"/>
      <c r="AN219" s="649"/>
      <c r="AO219" s="649"/>
      <c r="AP219" s="649"/>
    </row>
    <row r="220" s="13" customFormat="1" ht="23.25" customHeight="1" spans="1:42">
      <c r="A220" s="740" t="s">
        <v>413</v>
      </c>
      <c r="B220" s="16"/>
      <c r="C220" s="16"/>
      <c r="D220" s="583"/>
      <c r="E220" s="583"/>
      <c r="F220" s="583"/>
      <c r="G220" s="583"/>
      <c r="H220" s="583"/>
      <c r="I220" s="583"/>
      <c r="J220" s="583"/>
      <c r="K220" s="583"/>
      <c r="L220" s="583"/>
      <c r="M220" s="583"/>
      <c r="N220" s="583"/>
      <c r="O220" s="583"/>
      <c r="P220" s="583"/>
      <c r="Q220" s="596"/>
      <c r="R220" s="618"/>
      <c r="S220" s="748"/>
      <c r="T220" s="750"/>
      <c r="U220" s="745"/>
      <c r="V220" s="745"/>
      <c r="W220" s="745"/>
      <c r="X220" s="746">
        <v>2023</v>
      </c>
      <c r="Y220" s="751"/>
      <c r="Z220" s="740"/>
      <c r="AA220" s="740"/>
      <c r="AB220" s="752"/>
      <c r="AC220" s="740"/>
      <c r="AD220" s="582"/>
      <c r="AE220" s="582"/>
      <c r="AF220" s="582"/>
      <c r="AG220" s="618"/>
      <c r="AH220" s="618"/>
      <c r="AI220" s="649"/>
      <c r="AL220" s="649"/>
      <c r="AM220" s="649"/>
      <c r="AN220" s="649"/>
      <c r="AO220" s="649"/>
      <c r="AP220" s="649"/>
    </row>
    <row r="221" s="13" customFormat="1" ht="28.5" customHeight="1" spans="1:42">
      <c r="A221" s="12"/>
      <c r="B221" s="12"/>
      <c r="C221" s="12"/>
      <c r="D221" s="582"/>
      <c r="E221" s="582"/>
      <c r="F221" s="582"/>
      <c r="G221" s="582"/>
      <c r="H221" s="582"/>
      <c r="I221" s="582"/>
      <c r="J221" s="582"/>
      <c r="K221" s="582"/>
      <c r="L221" s="582"/>
      <c r="M221" s="582"/>
      <c r="N221" s="582"/>
      <c r="O221" s="582"/>
      <c r="P221" s="582"/>
      <c r="Q221" s="582"/>
      <c r="R221" s="582"/>
      <c r="S221" s="582"/>
      <c r="T221" s="582"/>
      <c r="U221" s="582"/>
      <c r="V221" s="582"/>
      <c r="W221" s="582"/>
      <c r="X221" s="582"/>
      <c r="Y221" s="582"/>
      <c r="Z221" s="582"/>
      <c r="AA221" s="582"/>
      <c r="AB221" s="582"/>
      <c r="AC221" s="582"/>
      <c r="AD221" s="582"/>
      <c r="AE221" s="582"/>
      <c r="AF221" s="582"/>
      <c r="AG221" s="618"/>
      <c r="AH221" s="618"/>
      <c r="AI221" s="649"/>
      <c r="AL221" s="649"/>
      <c r="AM221" s="649"/>
      <c r="AN221" s="649"/>
      <c r="AO221" s="649"/>
      <c r="AP221" s="649"/>
    </row>
    <row r="222" s="13" customFormat="1" ht="36.75" customHeight="1" spans="1:49">
      <c r="A222" s="740" t="s">
        <v>474</v>
      </c>
      <c r="B222" s="12"/>
      <c r="C222" s="12"/>
      <c r="D222" s="582"/>
      <c r="E222" s="582"/>
      <c r="F222" s="582"/>
      <c r="G222" s="582"/>
      <c r="H222" s="582"/>
      <c r="I222" s="582"/>
      <c r="J222" s="582"/>
      <c r="K222" s="582"/>
      <c r="L222" s="582"/>
      <c r="M222" s="582"/>
      <c r="N222" s="582"/>
      <c r="O222" s="582"/>
      <c r="P222" s="582"/>
      <c r="Q222" s="582"/>
      <c r="R222" s="622"/>
      <c r="S222" s="622"/>
      <c r="T222" s="582"/>
      <c r="U222" s="582"/>
      <c r="V222" s="582"/>
      <c r="W222" s="582"/>
      <c r="X222" s="582"/>
      <c r="Y222" s="582"/>
      <c r="Z222" s="582"/>
      <c r="AA222" s="582"/>
      <c r="AB222" s="582"/>
      <c r="AC222" s="582"/>
      <c r="AD222" s="582"/>
      <c r="AE222" s="582"/>
      <c r="AF222" s="582"/>
      <c r="AG222" s="582"/>
      <c r="AH222" s="582"/>
      <c r="AI222" s="618"/>
      <c r="AJ222" s="618"/>
      <c r="AT222" s="665"/>
      <c r="AU222" s="665"/>
      <c r="AV222" s="665"/>
      <c r="AW222" s="665"/>
    </row>
    <row r="223" spans="62:86"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</row>
    <row r="224" spans="62:86"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</row>
    <row r="225" spans="62:86"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</row>
    <row r="226" spans="62:86"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</row>
    <row r="227" spans="62:86"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</row>
    <row r="228" spans="62:86"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</row>
    <row r="229" spans="62:86"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</row>
    <row r="230" spans="62:86"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</row>
  </sheetData>
  <mergeCells count="1353">
    <mergeCell ref="A1:BL1"/>
    <mergeCell ref="D3:I3"/>
    <mergeCell ref="P3:AY3"/>
    <mergeCell ref="R5:AY5"/>
    <mergeCell ref="Q10:AY10"/>
    <mergeCell ref="Q11:AY11"/>
    <mergeCell ref="A13:AS13"/>
    <mergeCell ref="AT13:BJ13"/>
    <mergeCell ref="B14:E14"/>
    <mergeCell ref="G14:I14"/>
    <mergeCell ref="K14:N14"/>
    <mergeCell ref="O14:R14"/>
    <mergeCell ref="T14:V14"/>
    <mergeCell ref="X14:Z14"/>
    <mergeCell ref="AB14:AE14"/>
    <mergeCell ref="AG14:AI14"/>
    <mergeCell ref="AK14:AN14"/>
    <mergeCell ref="AO14:AR14"/>
    <mergeCell ref="AT14:AV14"/>
    <mergeCell ref="AX14:BA14"/>
    <mergeCell ref="A27:BI27"/>
    <mergeCell ref="W28:AH28"/>
    <mergeCell ref="AI28:BF28"/>
    <mergeCell ref="AA29:AH29"/>
    <mergeCell ref="AI29:AN29"/>
    <mergeCell ref="AO29:AT29"/>
    <mergeCell ref="AU29:AZ29"/>
    <mergeCell ref="BA29:BF29"/>
    <mergeCell ref="AI30:AK30"/>
    <mergeCell ref="AL30:AN30"/>
    <mergeCell ref="AO30:AQ30"/>
    <mergeCell ref="AR30:AT30"/>
    <mergeCell ref="AU30:AW30"/>
    <mergeCell ref="AX30:AZ30"/>
    <mergeCell ref="BA30:BC30"/>
    <mergeCell ref="BD30:BF30"/>
    <mergeCell ref="AJ31:AK31"/>
    <mergeCell ref="AM31:AN31"/>
    <mergeCell ref="AP31:AQ31"/>
    <mergeCell ref="AS31:AT31"/>
    <mergeCell ref="AV31:AW31"/>
    <mergeCell ref="AY31:AZ31"/>
    <mergeCell ref="BB31:BC31"/>
    <mergeCell ref="BE31:BF31"/>
    <mergeCell ref="A33:B33"/>
    <mergeCell ref="C33:R33"/>
    <mergeCell ref="S33:T33"/>
    <mergeCell ref="U33:V33"/>
    <mergeCell ref="W33:X33"/>
    <mergeCell ref="Y33:Z33"/>
    <mergeCell ref="AA33:AB33"/>
    <mergeCell ref="AC33:AD33"/>
    <mergeCell ref="AE33:AF33"/>
    <mergeCell ref="AG33:AH33"/>
    <mergeCell ref="BG33:BI33"/>
    <mergeCell ref="A34:B34"/>
    <mergeCell ref="C34:R34"/>
    <mergeCell ref="S34:T34"/>
    <mergeCell ref="U34:V34"/>
    <mergeCell ref="W34:X34"/>
    <mergeCell ref="Y34:Z34"/>
    <mergeCell ref="AA34:AB34"/>
    <mergeCell ref="AC34:AD34"/>
    <mergeCell ref="AE34:AF34"/>
    <mergeCell ref="AG34:AH34"/>
    <mergeCell ref="BG34:BI34"/>
    <mergeCell ref="A35:B35"/>
    <mergeCell ref="C35:R35"/>
    <mergeCell ref="S35:T35"/>
    <mergeCell ref="U35:V35"/>
    <mergeCell ref="W35:X35"/>
    <mergeCell ref="Y35:Z35"/>
    <mergeCell ref="AA35:AB35"/>
    <mergeCell ref="AC35:AD35"/>
    <mergeCell ref="AE35:AF35"/>
    <mergeCell ref="AG35:AH35"/>
    <mergeCell ref="BG35:BI35"/>
    <mergeCell ref="A36:B36"/>
    <mergeCell ref="C36:R36"/>
    <mergeCell ref="S36:T36"/>
    <mergeCell ref="U36:V36"/>
    <mergeCell ref="W36:X36"/>
    <mergeCell ref="Y36:Z36"/>
    <mergeCell ref="AA36:AB36"/>
    <mergeCell ref="AC36:AD36"/>
    <mergeCell ref="AE36:AF36"/>
    <mergeCell ref="AG36:AH36"/>
    <mergeCell ref="BG36:BI36"/>
    <mergeCell ref="A37:B37"/>
    <mergeCell ref="C37:R37"/>
    <mergeCell ref="S37:T37"/>
    <mergeCell ref="U37:V37"/>
    <mergeCell ref="W37:X37"/>
    <mergeCell ref="Y37:Z37"/>
    <mergeCell ref="AA37:AB37"/>
    <mergeCell ref="AC37:AD37"/>
    <mergeCell ref="AE37:AF37"/>
    <mergeCell ref="AG37:AH37"/>
    <mergeCell ref="BG37:BI37"/>
    <mergeCell ref="A38:B38"/>
    <mergeCell ref="C38:R38"/>
    <mergeCell ref="S38:T38"/>
    <mergeCell ref="W38:X38"/>
    <mergeCell ref="Y38:Z38"/>
    <mergeCell ref="AA38:AB38"/>
    <mergeCell ref="AC38:AD38"/>
    <mergeCell ref="AE38:AF38"/>
    <mergeCell ref="AG38:AH38"/>
    <mergeCell ref="BG38:BI38"/>
    <mergeCell ref="A39:B39"/>
    <mergeCell ref="C39:R39"/>
    <mergeCell ref="S39:T39"/>
    <mergeCell ref="U39:V39"/>
    <mergeCell ref="W39:X39"/>
    <mergeCell ref="Y39:Z39"/>
    <mergeCell ref="AA39:AB39"/>
    <mergeCell ref="AC39:AD39"/>
    <mergeCell ref="AE39:AF39"/>
    <mergeCell ref="AG39:AH39"/>
    <mergeCell ref="BG39:BI39"/>
    <mergeCell ref="S41:T41"/>
    <mergeCell ref="A42:B42"/>
    <mergeCell ref="C42:R42"/>
    <mergeCell ref="S42:T42"/>
    <mergeCell ref="U42:V42"/>
    <mergeCell ref="W42:X42"/>
    <mergeCell ref="Y42:Z42"/>
    <mergeCell ref="AA42:AB42"/>
    <mergeCell ref="AC42:AD42"/>
    <mergeCell ref="AE42:AF42"/>
    <mergeCell ref="AG42:AH42"/>
    <mergeCell ref="BG42:BI42"/>
    <mergeCell ref="A43:B43"/>
    <mergeCell ref="C43:R43"/>
    <mergeCell ref="S43:T43"/>
    <mergeCell ref="W43:X43"/>
    <mergeCell ref="Y43:Z43"/>
    <mergeCell ref="AA43:AB43"/>
    <mergeCell ref="AC43:AD43"/>
    <mergeCell ref="AE43:AF43"/>
    <mergeCell ref="AG43:AH43"/>
    <mergeCell ref="BG43:BI43"/>
    <mergeCell ref="A44:B44"/>
    <mergeCell ref="C44:R44"/>
    <mergeCell ref="U44:V44"/>
    <mergeCell ref="W44:X44"/>
    <mergeCell ref="Y44:Z44"/>
    <mergeCell ref="AA44:AB44"/>
    <mergeCell ref="AC44:AD44"/>
    <mergeCell ref="AE44:AF44"/>
    <mergeCell ref="AG44:AH44"/>
    <mergeCell ref="BG44:BI44"/>
    <mergeCell ref="A45:B45"/>
    <mergeCell ref="C45:R45"/>
    <mergeCell ref="U45:V45"/>
    <mergeCell ref="W45:X45"/>
    <mergeCell ref="Y45:Z45"/>
    <mergeCell ref="AA45:AB45"/>
    <mergeCell ref="AC45:AD45"/>
    <mergeCell ref="AE45:AF45"/>
    <mergeCell ref="AG45:AH45"/>
    <mergeCell ref="BG45:BI45"/>
    <mergeCell ref="A46:B46"/>
    <mergeCell ref="C46:R46"/>
    <mergeCell ref="S46:T46"/>
    <mergeCell ref="U46:V46"/>
    <mergeCell ref="W46:X46"/>
    <mergeCell ref="Y46:Z46"/>
    <mergeCell ref="AA46:AB46"/>
    <mergeCell ref="AC46:AD46"/>
    <mergeCell ref="AE46:AF46"/>
    <mergeCell ref="AG46:AH46"/>
    <mergeCell ref="BG46:BI46"/>
    <mergeCell ref="A47:B47"/>
    <mergeCell ref="C47:R47"/>
    <mergeCell ref="S47:T47"/>
    <mergeCell ref="U47:V47"/>
    <mergeCell ref="W47:X47"/>
    <mergeCell ref="Y47:Z47"/>
    <mergeCell ref="AA47:AB47"/>
    <mergeCell ref="AC47:AD47"/>
    <mergeCell ref="AE47:AF47"/>
    <mergeCell ref="AG47:AH47"/>
    <mergeCell ref="BG47:BI47"/>
    <mergeCell ref="A48:B48"/>
    <mergeCell ref="C48:R48"/>
    <mergeCell ref="U48:V48"/>
    <mergeCell ref="W48:X48"/>
    <mergeCell ref="Y48:Z48"/>
    <mergeCell ref="AA48:AB48"/>
    <mergeCell ref="AC48:AD48"/>
    <mergeCell ref="AE48:AF48"/>
    <mergeCell ref="AG48:AH48"/>
    <mergeCell ref="BG48:BI48"/>
    <mergeCell ref="A49:B49"/>
    <mergeCell ref="C49:R49"/>
    <mergeCell ref="S49:T49"/>
    <mergeCell ref="W49:X49"/>
    <mergeCell ref="Y49:Z49"/>
    <mergeCell ref="AA49:AB49"/>
    <mergeCell ref="AC49:AD49"/>
    <mergeCell ref="AE49:AF49"/>
    <mergeCell ref="AG49:AH49"/>
    <mergeCell ref="BG49:BI49"/>
    <mergeCell ref="A50:B50"/>
    <mergeCell ref="C50:R50"/>
    <mergeCell ref="S50:T50"/>
    <mergeCell ref="U50:V50"/>
    <mergeCell ref="W50:X50"/>
    <mergeCell ref="Y50:Z50"/>
    <mergeCell ref="AA50:AB50"/>
    <mergeCell ref="AC50:AD50"/>
    <mergeCell ref="AE50:AF50"/>
    <mergeCell ref="AG50:AH50"/>
    <mergeCell ref="BG50:BI50"/>
    <mergeCell ref="A51:B51"/>
    <mergeCell ref="C51:R51"/>
    <mergeCell ref="S51:T51"/>
    <mergeCell ref="U51:V51"/>
    <mergeCell ref="W51:X51"/>
    <mergeCell ref="Y51:Z51"/>
    <mergeCell ref="AA51:AB51"/>
    <mergeCell ref="AC51:AD51"/>
    <mergeCell ref="AE51:AF51"/>
    <mergeCell ref="AG51:AH51"/>
    <mergeCell ref="BG51:BI51"/>
    <mergeCell ref="A52:B52"/>
    <mergeCell ref="C52:R52"/>
    <mergeCell ref="S52:T52"/>
    <mergeCell ref="U52:V52"/>
    <mergeCell ref="W52:X52"/>
    <mergeCell ref="Y52:Z52"/>
    <mergeCell ref="AA52:AB52"/>
    <mergeCell ref="AC52:AD52"/>
    <mergeCell ref="AE52:AF52"/>
    <mergeCell ref="AG52:AH52"/>
    <mergeCell ref="BG52:BI52"/>
    <mergeCell ref="A53:B53"/>
    <mergeCell ref="C53:R53"/>
    <mergeCell ref="S53:T53"/>
    <mergeCell ref="U53:V53"/>
    <mergeCell ref="W53:X53"/>
    <mergeCell ref="Y53:Z53"/>
    <mergeCell ref="AA53:AB53"/>
    <mergeCell ref="AC53:AD53"/>
    <mergeCell ref="AE53:AF53"/>
    <mergeCell ref="AG53:AH53"/>
    <mergeCell ref="BG53:BI53"/>
    <mergeCell ref="A54:B54"/>
    <mergeCell ref="C54:R54"/>
    <mergeCell ref="S54:T54"/>
    <mergeCell ref="U54:V54"/>
    <mergeCell ref="W54:X54"/>
    <mergeCell ref="Y54:Z54"/>
    <mergeCell ref="AA54:AB54"/>
    <mergeCell ref="AC54:AD54"/>
    <mergeCell ref="AE54:AF54"/>
    <mergeCell ref="AG54:AH54"/>
    <mergeCell ref="BG54:BI54"/>
    <mergeCell ref="A55:B55"/>
    <mergeCell ref="C55:R55"/>
    <mergeCell ref="S55:T55"/>
    <mergeCell ref="U55:V55"/>
    <mergeCell ref="W55:X55"/>
    <mergeCell ref="Y55:Z55"/>
    <mergeCell ref="AA55:AB55"/>
    <mergeCell ref="AC55:AD55"/>
    <mergeCell ref="AE55:AF55"/>
    <mergeCell ref="AG55:AH55"/>
    <mergeCell ref="BG55:BI55"/>
    <mergeCell ref="A56:B56"/>
    <mergeCell ref="C56:R56"/>
    <mergeCell ref="S56:T56"/>
    <mergeCell ref="U56:V56"/>
    <mergeCell ref="W56:X56"/>
    <mergeCell ref="Y56:Z56"/>
    <mergeCell ref="AA56:AB56"/>
    <mergeCell ref="AC56:AD56"/>
    <mergeCell ref="AE56:AF56"/>
    <mergeCell ref="AG56:AH56"/>
    <mergeCell ref="BG56:BI56"/>
    <mergeCell ref="A57:B57"/>
    <mergeCell ref="C57:R57"/>
    <mergeCell ref="S57:T57"/>
    <mergeCell ref="U57:V57"/>
    <mergeCell ref="W57:X57"/>
    <mergeCell ref="Y57:Z57"/>
    <mergeCell ref="AA57:AB57"/>
    <mergeCell ref="AC57:AD57"/>
    <mergeCell ref="AE57:AF57"/>
    <mergeCell ref="AG57:AH57"/>
    <mergeCell ref="BG57:BI57"/>
    <mergeCell ref="A58:B58"/>
    <mergeCell ref="C58:R58"/>
    <mergeCell ref="S58:T58"/>
    <mergeCell ref="W58:X58"/>
    <mergeCell ref="Y58:Z58"/>
    <mergeCell ref="AA58:AB58"/>
    <mergeCell ref="AC58:AD58"/>
    <mergeCell ref="AE58:AF58"/>
    <mergeCell ref="AG58:AH58"/>
    <mergeCell ref="BG58:BI58"/>
    <mergeCell ref="A59:B59"/>
    <mergeCell ref="C59:R59"/>
    <mergeCell ref="S59:T59"/>
    <mergeCell ref="W59:X59"/>
    <mergeCell ref="Y59:Z59"/>
    <mergeCell ref="AA59:AB59"/>
    <mergeCell ref="AC59:AD59"/>
    <mergeCell ref="AE59:AF59"/>
    <mergeCell ref="AG59:AH59"/>
    <mergeCell ref="BG59:BI59"/>
    <mergeCell ref="A60:B60"/>
    <mergeCell ref="C60:R60"/>
    <mergeCell ref="S60:T60"/>
    <mergeCell ref="W60:X60"/>
    <mergeCell ref="Y60:Z60"/>
    <mergeCell ref="AA60:AB60"/>
    <mergeCell ref="AC60:AD60"/>
    <mergeCell ref="AE60:AF60"/>
    <mergeCell ref="AG60:AH60"/>
    <mergeCell ref="BG60:BI60"/>
    <mergeCell ref="A61:B61"/>
    <mergeCell ref="C61:R61"/>
    <mergeCell ref="S61:T61"/>
    <mergeCell ref="U61:V61"/>
    <mergeCell ref="W61:X61"/>
    <mergeCell ref="Y61:Z61"/>
    <mergeCell ref="AA61:AB61"/>
    <mergeCell ref="AC61:AD61"/>
    <mergeCell ref="AE61:AF61"/>
    <mergeCell ref="AG61:AH61"/>
    <mergeCell ref="BG61:BI61"/>
    <mergeCell ref="A62:B62"/>
    <mergeCell ref="C62:R62"/>
    <mergeCell ref="S62:T62"/>
    <mergeCell ref="U62:V62"/>
    <mergeCell ref="W62:X62"/>
    <mergeCell ref="Y62:Z62"/>
    <mergeCell ref="AA62:AB62"/>
    <mergeCell ref="AC62:AD62"/>
    <mergeCell ref="AE62:AF62"/>
    <mergeCell ref="AG62:AH62"/>
    <mergeCell ref="BG62:BI62"/>
    <mergeCell ref="A63:B63"/>
    <mergeCell ref="C63:R63"/>
    <mergeCell ref="S63:T63"/>
    <mergeCell ref="U63:V63"/>
    <mergeCell ref="W63:X63"/>
    <mergeCell ref="Y63:Z63"/>
    <mergeCell ref="AA63:AB63"/>
    <mergeCell ref="AC63:AD63"/>
    <mergeCell ref="AE63:AF63"/>
    <mergeCell ref="AG63:AH63"/>
    <mergeCell ref="BG63:BI63"/>
    <mergeCell ref="A64:B64"/>
    <mergeCell ref="C64:R64"/>
    <mergeCell ref="S64:T64"/>
    <mergeCell ref="U64:V64"/>
    <mergeCell ref="W64:X64"/>
    <mergeCell ref="Y64:Z64"/>
    <mergeCell ref="AA64:AB64"/>
    <mergeCell ref="AC64:AD64"/>
    <mergeCell ref="AE64:AF64"/>
    <mergeCell ref="AG64:AH64"/>
    <mergeCell ref="BG64:BI64"/>
    <mergeCell ref="A65:B65"/>
    <mergeCell ref="C65:R65"/>
    <mergeCell ref="S65:T65"/>
    <mergeCell ref="U65:V65"/>
    <mergeCell ref="W65:X65"/>
    <mergeCell ref="Y65:Z65"/>
    <mergeCell ref="AA65:AB65"/>
    <mergeCell ref="AC65:AD65"/>
    <mergeCell ref="AE65:AF65"/>
    <mergeCell ref="AG65:AH65"/>
    <mergeCell ref="BG65:BI65"/>
    <mergeCell ref="A66:B66"/>
    <mergeCell ref="C66:R66"/>
    <mergeCell ref="S66:T66"/>
    <mergeCell ref="U66:V66"/>
    <mergeCell ref="W66:X66"/>
    <mergeCell ref="Y66:Z66"/>
    <mergeCell ref="AA66:AB66"/>
    <mergeCell ref="AC66:AD66"/>
    <mergeCell ref="AE66:AF66"/>
    <mergeCell ref="AG66:AH66"/>
    <mergeCell ref="BG66:BI66"/>
    <mergeCell ref="A67:B67"/>
    <mergeCell ref="C67:R67"/>
    <mergeCell ref="S67:T67"/>
    <mergeCell ref="U67:V67"/>
    <mergeCell ref="W67:X67"/>
    <mergeCell ref="Y67:Z67"/>
    <mergeCell ref="AA67:AB67"/>
    <mergeCell ref="AC67:AD67"/>
    <mergeCell ref="AE67:AF67"/>
    <mergeCell ref="AG67:AH67"/>
    <mergeCell ref="BG67:BI67"/>
    <mergeCell ref="A68:B68"/>
    <mergeCell ref="C68:R68"/>
    <mergeCell ref="S68:T68"/>
    <mergeCell ref="U68:V68"/>
    <mergeCell ref="W68:X68"/>
    <mergeCell ref="Y68:Z68"/>
    <mergeCell ref="AA68:AB68"/>
    <mergeCell ref="AC68:AD68"/>
    <mergeCell ref="AE68:AF68"/>
    <mergeCell ref="AG68:AH68"/>
    <mergeCell ref="BG68:BI68"/>
    <mergeCell ref="A69:B69"/>
    <mergeCell ref="C69:R69"/>
    <mergeCell ref="S69:T69"/>
    <mergeCell ref="U69:V69"/>
    <mergeCell ref="W69:X69"/>
    <mergeCell ref="Y69:Z69"/>
    <mergeCell ref="AA69:AB69"/>
    <mergeCell ref="AC69:AD69"/>
    <mergeCell ref="AE69:AF69"/>
    <mergeCell ref="AG69:AH69"/>
    <mergeCell ref="BG69:BI69"/>
    <mergeCell ref="A70:B70"/>
    <mergeCell ref="C70:R70"/>
    <mergeCell ref="S70:T70"/>
    <mergeCell ref="U70:V70"/>
    <mergeCell ref="W70:X70"/>
    <mergeCell ref="Y70:Z70"/>
    <mergeCell ref="AA70:AB70"/>
    <mergeCell ref="AC70:AD70"/>
    <mergeCell ref="AE70:AF70"/>
    <mergeCell ref="AG70:AH70"/>
    <mergeCell ref="BG70:BI70"/>
    <mergeCell ref="A71:B71"/>
    <mergeCell ref="C71:R71"/>
    <mergeCell ref="S71:T71"/>
    <mergeCell ref="U71:V71"/>
    <mergeCell ref="W71:X71"/>
    <mergeCell ref="Y71:Z71"/>
    <mergeCell ref="AA71:AB71"/>
    <mergeCell ref="AC71:AD71"/>
    <mergeCell ref="AE71:AF71"/>
    <mergeCell ref="AG71:AH71"/>
    <mergeCell ref="BG71:BI71"/>
    <mergeCell ref="A72:B72"/>
    <mergeCell ref="C72:R72"/>
    <mergeCell ref="S72:T72"/>
    <mergeCell ref="U72:V72"/>
    <mergeCell ref="W72:X72"/>
    <mergeCell ref="Y72:Z72"/>
    <mergeCell ref="AA72:AB72"/>
    <mergeCell ref="AC72:AD72"/>
    <mergeCell ref="AE72:AF72"/>
    <mergeCell ref="AG72:AH72"/>
    <mergeCell ref="BG72:BI72"/>
    <mergeCell ref="A73:B73"/>
    <mergeCell ref="C73:R73"/>
    <mergeCell ref="S73:T73"/>
    <mergeCell ref="U73:V73"/>
    <mergeCell ref="W73:X73"/>
    <mergeCell ref="Y73:Z73"/>
    <mergeCell ref="AA73:AB73"/>
    <mergeCell ref="AC73:AD73"/>
    <mergeCell ref="AE73:AF73"/>
    <mergeCell ref="AG73:AH73"/>
    <mergeCell ref="BG73:BI73"/>
    <mergeCell ref="A74:B74"/>
    <mergeCell ref="C74:R74"/>
    <mergeCell ref="S74:T74"/>
    <mergeCell ref="U74:V74"/>
    <mergeCell ref="W74:X74"/>
    <mergeCell ref="Y74:Z74"/>
    <mergeCell ref="AA74:AB74"/>
    <mergeCell ref="AC74:AD74"/>
    <mergeCell ref="AE74:AF74"/>
    <mergeCell ref="AG74:AH74"/>
    <mergeCell ref="BG74:BI74"/>
    <mergeCell ref="A75:B75"/>
    <mergeCell ref="C75:R75"/>
    <mergeCell ref="S75:T75"/>
    <mergeCell ref="U75:V75"/>
    <mergeCell ref="W75:X75"/>
    <mergeCell ref="Y75:Z75"/>
    <mergeCell ref="AA75:AB75"/>
    <mergeCell ref="AC75:AD75"/>
    <mergeCell ref="AE75:AF75"/>
    <mergeCell ref="AG75:AH75"/>
    <mergeCell ref="BG75:BI75"/>
    <mergeCell ref="A76:B76"/>
    <mergeCell ref="C76:R76"/>
    <mergeCell ref="S76:T76"/>
    <mergeCell ref="U76:V76"/>
    <mergeCell ref="W76:X76"/>
    <mergeCell ref="Y76:Z76"/>
    <mergeCell ref="AA76:AB76"/>
    <mergeCell ref="AC76:AD76"/>
    <mergeCell ref="AE76:AF76"/>
    <mergeCell ref="AG76:AH76"/>
    <mergeCell ref="BG76:BI76"/>
    <mergeCell ref="A77:B77"/>
    <mergeCell ref="C77:R77"/>
    <mergeCell ref="S77:T77"/>
    <mergeCell ref="U77:V77"/>
    <mergeCell ref="W77:X77"/>
    <mergeCell ref="Y77:Z77"/>
    <mergeCell ref="AA77:AB77"/>
    <mergeCell ref="AC77:AD77"/>
    <mergeCell ref="AE77:AF77"/>
    <mergeCell ref="AG77:AH77"/>
    <mergeCell ref="BG77:BI77"/>
    <mergeCell ref="A78:B78"/>
    <mergeCell ref="C78:R78"/>
    <mergeCell ref="S78:T78"/>
    <mergeCell ref="U78:V78"/>
    <mergeCell ref="W78:X78"/>
    <mergeCell ref="Y78:Z78"/>
    <mergeCell ref="AA78:AB78"/>
    <mergeCell ref="AC78:AD78"/>
    <mergeCell ref="AE78:AF78"/>
    <mergeCell ref="AG78:AH78"/>
    <mergeCell ref="BG78:BI78"/>
    <mergeCell ref="A79:B79"/>
    <mergeCell ref="C79:R79"/>
    <mergeCell ref="S79:T79"/>
    <mergeCell ref="U79:V79"/>
    <mergeCell ref="W79:X79"/>
    <mergeCell ref="Y79:Z79"/>
    <mergeCell ref="AA79:AB79"/>
    <mergeCell ref="AC79:AD79"/>
    <mergeCell ref="AE79:AF79"/>
    <mergeCell ref="AG79:AH79"/>
    <mergeCell ref="BG79:BI79"/>
    <mergeCell ref="A80:B80"/>
    <mergeCell ref="C80:R80"/>
    <mergeCell ref="S80:T80"/>
    <mergeCell ref="U80:V80"/>
    <mergeCell ref="W80:X80"/>
    <mergeCell ref="Y80:Z80"/>
    <mergeCell ref="AA80:AB80"/>
    <mergeCell ref="AC80:AD80"/>
    <mergeCell ref="AE80:AF80"/>
    <mergeCell ref="AG80:AH80"/>
    <mergeCell ref="BG80:BI80"/>
    <mergeCell ref="A81:B81"/>
    <mergeCell ref="C81:R81"/>
    <mergeCell ref="S81:T81"/>
    <mergeCell ref="U81:V81"/>
    <mergeCell ref="W81:X81"/>
    <mergeCell ref="Y81:Z81"/>
    <mergeCell ref="AA81:AB81"/>
    <mergeCell ref="AC81:AD81"/>
    <mergeCell ref="AE81:AF81"/>
    <mergeCell ref="AG81:AH81"/>
    <mergeCell ref="BG81:BI81"/>
    <mergeCell ref="A82:B82"/>
    <mergeCell ref="C82:R82"/>
    <mergeCell ref="S82:T82"/>
    <mergeCell ref="U82:V82"/>
    <mergeCell ref="W82:X82"/>
    <mergeCell ref="Y82:Z82"/>
    <mergeCell ref="AA82:AB82"/>
    <mergeCell ref="AC82:AD82"/>
    <mergeCell ref="AE82:AF82"/>
    <mergeCell ref="AG82:AH82"/>
    <mergeCell ref="BG82:BI82"/>
    <mergeCell ref="A83:B83"/>
    <mergeCell ref="C83:R83"/>
    <mergeCell ref="S83:T83"/>
    <mergeCell ref="U83:V83"/>
    <mergeCell ref="W83:X83"/>
    <mergeCell ref="Y83:Z83"/>
    <mergeCell ref="AA83:AB83"/>
    <mergeCell ref="AC83:AD83"/>
    <mergeCell ref="AE83:AF83"/>
    <mergeCell ref="AG83:AH83"/>
    <mergeCell ref="BG83:BI83"/>
    <mergeCell ref="A84:B84"/>
    <mergeCell ref="C84:R84"/>
    <mergeCell ref="S84:T84"/>
    <mergeCell ref="U84:V84"/>
    <mergeCell ref="W84:X84"/>
    <mergeCell ref="Y84:Z84"/>
    <mergeCell ref="AA84:AB84"/>
    <mergeCell ref="AC84:AD84"/>
    <mergeCell ref="AE84:AF84"/>
    <mergeCell ref="AG84:AH84"/>
    <mergeCell ref="BG84:BI84"/>
    <mergeCell ref="A85:B85"/>
    <mergeCell ref="C85:R85"/>
    <mergeCell ref="S85:T85"/>
    <mergeCell ref="U85:V85"/>
    <mergeCell ref="W85:X85"/>
    <mergeCell ref="Y85:Z85"/>
    <mergeCell ref="AA85:AB85"/>
    <mergeCell ref="AC85:AD85"/>
    <mergeCell ref="AE85:AF85"/>
    <mergeCell ref="AG85:AH85"/>
    <mergeCell ref="BG85:BI85"/>
    <mergeCell ref="A86:B86"/>
    <mergeCell ref="C86:R86"/>
    <mergeCell ref="S86:T86"/>
    <mergeCell ref="U86:V86"/>
    <mergeCell ref="W86:X86"/>
    <mergeCell ref="Y86:Z86"/>
    <mergeCell ref="AA86:AB86"/>
    <mergeCell ref="AC86:AD86"/>
    <mergeCell ref="AE86:AF86"/>
    <mergeCell ref="AG86:AH86"/>
    <mergeCell ref="BG86:BI86"/>
    <mergeCell ref="A87:B87"/>
    <mergeCell ref="C87:R87"/>
    <mergeCell ref="S87:T87"/>
    <mergeCell ref="U87:V87"/>
    <mergeCell ref="W87:X87"/>
    <mergeCell ref="Y87:Z87"/>
    <mergeCell ref="AA87:AB87"/>
    <mergeCell ref="AC87:AD87"/>
    <mergeCell ref="AE87:AF87"/>
    <mergeCell ref="AG87:AH87"/>
    <mergeCell ref="BG87:BI87"/>
    <mergeCell ref="A88:B88"/>
    <mergeCell ref="C88:R88"/>
    <mergeCell ref="S88:T88"/>
    <mergeCell ref="U88:V88"/>
    <mergeCell ref="W88:X88"/>
    <mergeCell ref="Y88:Z88"/>
    <mergeCell ref="AA88:AB88"/>
    <mergeCell ref="AC88:AD88"/>
    <mergeCell ref="AE88:AF88"/>
    <mergeCell ref="AG88:AH88"/>
    <mergeCell ref="BG88:BI88"/>
    <mergeCell ref="A89:B89"/>
    <mergeCell ref="C89:R89"/>
    <mergeCell ref="S89:T89"/>
    <mergeCell ref="U89:V89"/>
    <mergeCell ref="W89:X89"/>
    <mergeCell ref="Y89:Z89"/>
    <mergeCell ref="AA89:AB89"/>
    <mergeCell ref="AC89:AD89"/>
    <mergeCell ref="AE89:AF89"/>
    <mergeCell ref="AG89:AH89"/>
    <mergeCell ref="BG89:BI89"/>
    <mergeCell ref="W91:AH91"/>
    <mergeCell ref="AI91:BF91"/>
    <mergeCell ref="AA92:AH92"/>
    <mergeCell ref="AI92:AN92"/>
    <mergeCell ref="AO92:AT92"/>
    <mergeCell ref="AU92:AZ92"/>
    <mergeCell ref="BA92:BF92"/>
    <mergeCell ref="AI93:AK93"/>
    <mergeCell ref="AL93:AN93"/>
    <mergeCell ref="AO93:AQ93"/>
    <mergeCell ref="AR93:AT93"/>
    <mergeCell ref="AU93:AW93"/>
    <mergeCell ref="AX93:AZ93"/>
    <mergeCell ref="BA93:BC93"/>
    <mergeCell ref="BD93:BF93"/>
    <mergeCell ref="AJ94:AK94"/>
    <mergeCell ref="AM94:AN94"/>
    <mergeCell ref="AP94:AQ94"/>
    <mergeCell ref="AS94:AT94"/>
    <mergeCell ref="AV94:AW94"/>
    <mergeCell ref="AY94:AZ94"/>
    <mergeCell ref="BB94:BC94"/>
    <mergeCell ref="BE94:BF94"/>
    <mergeCell ref="A96:B96"/>
    <mergeCell ref="C96:R96"/>
    <mergeCell ref="S96:T96"/>
    <mergeCell ref="U96:V96"/>
    <mergeCell ref="W96:X96"/>
    <mergeCell ref="Y96:Z96"/>
    <mergeCell ref="AA96:AB96"/>
    <mergeCell ref="AC96:AD96"/>
    <mergeCell ref="AE96:AF96"/>
    <mergeCell ref="AG96:AH96"/>
    <mergeCell ref="BG96:BI96"/>
    <mergeCell ref="A97:B97"/>
    <mergeCell ref="C97:R97"/>
    <mergeCell ref="S97:T97"/>
    <mergeCell ref="U97:V97"/>
    <mergeCell ref="W97:X97"/>
    <mergeCell ref="Y97:Z97"/>
    <mergeCell ref="AA97:AB97"/>
    <mergeCell ref="AC97:AD97"/>
    <mergeCell ref="AE97:AF97"/>
    <mergeCell ref="AG97:AH97"/>
    <mergeCell ref="BG97:BI97"/>
    <mergeCell ref="A98:B98"/>
    <mergeCell ref="C98:R98"/>
    <mergeCell ref="U98:V98"/>
    <mergeCell ref="W98:X98"/>
    <mergeCell ref="Y98:Z98"/>
    <mergeCell ref="AA98:AB98"/>
    <mergeCell ref="AC98:AD98"/>
    <mergeCell ref="AE98:AF98"/>
    <mergeCell ref="AG98:AH98"/>
    <mergeCell ref="BG98:BI98"/>
    <mergeCell ref="A99:B99"/>
    <mergeCell ref="C99:R99"/>
    <mergeCell ref="S99:T99"/>
    <mergeCell ref="U99:V99"/>
    <mergeCell ref="W99:X99"/>
    <mergeCell ref="Y99:Z99"/>
    <mergeCell ref="AA99:AB99"/>
    <mergeCell ref="AC99:AD99"/>
    <mergeCell ref="AE99:AF99"/>
    <mergeCell ref="AG99:AH99"/>
    <mergeCell ref="BG99:BI99"/>
    <mergeCell ref="A100:B100"/>
    <mergeCell ref="C100:R100"/>
    <mergeCell ref="U100:V100"/>
    <mergeCell ref="W100:X100"/>
    <mergeCell ref="Y100:Z100"/>
    <mergeCell ref="AA100:AB100"/>
    <mergeCell ref="AC100:AD100"/>
    <mergeCell ref="AE100:AF100"/>
    <mergeCell ref="AG100:AH100"/>
    <mergeCell ref="BG100:BI100"/>
    <mergeCell ref="A101:B101"/>
    <mergeCell ref="C101:R101"/>
    <mergeCell ref="S101:T101"/>
    <mergeCell ref="U101:V101"/>
    <mergeCell ref="W101:X101"/>
    <mergeCell ref="Y101:Z101"/>
    <mergeCell ref="AA101:AB101"/>
    <mergeCell ref="AC101:AD101"/>
    <mergeCell ref="AE101:AF101"/>
    <mergeCell ref="AG101:AH101"/>
    <mergeCell ref="BG101:BI101"/>
    <mergeCell ref="A102:B102"/>
    <mergeCell ref="C102:R102"/>
    <mergeCell ref="S102:T102"/>
    <mergeCell ref="U102:V102"/>
    <mergeCell ref="W102:X102"/>
    <mergeCell ref="Y102:Z102"/>
    <mergeCell ref="AA102:AB102"/>
    <mergeCell ref="AC102:AD102"/>
    <mergeCell ref="AE102:AF102"/>
    <mergeCell ref="AG102:AH102"/>
    <mergeCell ref="BG102:BI102"/>
    <mergeCell ref="A103:B103"/>
    <mergeCell ref="C103:R103"/>
    <mergeCell ref="S103:T103"/>
    <mergeCell ref="U103:V103"/>
    <mergeCell ref="W103:X103"/>
    <mergeCell ref="Y103:Z103"/>
    <mergeCell ref="AA103:AB103"/>
    <mergeCell ref="AC103:AD103"/>
    <mergeCell ref="AE103:AF103"/>
    <mergeCell ref="AG103:AH103"/>
    <mergeCell ref="BG103:BI103"/>
    <mergeCell ref="A104:B104"/>
    <mergeCell ref="C104:R104"/>
    <mergeCell ref="U104:V104"/>
    <mergeCell ref="W104:X104"/>
    <mergeCell ref="Y104:Z104"/>
    <mergeCell ref="AA104:AB104"/>
    <mergeCell ref="AC104:AD104"/>
    <mergeCell ref="AE104:AF104"/>
    <mergeCell ref="AG104:AH104"/>
    <mergeCell ref="BG104:BI104"/>
    <mergeCell ref="A105:B105"/>
    <mergeCell ref="C105:R105"/>
    <mergeCell ref="S105:T105"/>
    <mergeCell ref="U105:V105"/>
    <mergeCell ref="W105:X105"/>
    <mergeCell ref="Y105:Z105"/>
    <mergeCell ref="AA105:AB105"/>
    <mergeCell ref="AC105:AD105"/>
    <mergeCell ref="AE105:AF105"/>
    <mergeCell ref="AG105:AH105"/>
    <mergeCell ref="BG105:BI105"/>
    <mergeCell ref="A106:B106"/>
    <mergeCell ref="C106:R106"/>
    <mergeCell ref="U106:V106"/>
    <mergeCell ref="W106:X106"/>
    <mergeCell ref="Y106:Z106"/>
    <mergeCell ref="AA106:AB106"/>
    <mergeCell ref="AC106:AD106"/>
    <mergeCell ref="AE106:AF106"/>
    <mergeCell ref="AG106:AH106"/>
    <mergeCell ref="BG106:BI106"/>
    <mergeCell ref="A107:B107"/>
    <mergeCell ref="C107:R107"/>
    <mergeCell ref="S107:T107"/>
    <mergeCell ref="U107:V107"/>
    <mergeCell ref="W107:X107"/>
    <mergeCell ref="Y107:Z107"/>
    <mergeCell ref="AA107:AB107"/>
    <mergeCell ref="AC107:AD107"/>
    <mergeCell ref="AE107:AF107"/>
    <mergeCell ref="AG107:AH107"/>
    <mergeCell ref="BG107:BI107"/>
    <mergeCell ref="A108:B108"/>
    <mergeCell ref="C108:R108"/>
    <mergeCell ref="S108:T108"/>
    <mergeCell ref="U108:V108"/>
    <mergeCell ref="W108:X108"/>
    <mergeCell ref="Y108:Z108"/>
    <mergeCell ref="AA108:AB108"/>
    <mergeCell ref="AC108:AD108"/>
    <mergeCell ref="AE108:AF108"/>
    <mergeCell ref="AG108:AH108"/>
    <mergeCell ref="BG108:BI108"/>
    <mergeCell ref="A109:B109"/>
    <mergeCell ref="C109:R109"/>
    <mergeCell ref="S109:T109"/>
    <mergeCell ref="U109:V109"/>
    <mergeCell ref="W109:X109"/>
    <mergeCell ref="Y109:Z109"/>
    <mergeCell ref="AA109:AB109"/>
    <mergeCell ref="AC109:AD109"/>
    <mergeCell ref="AE109:AF109"/>
    <mergeCell ref="AG109:AH109"/>
    <mergeCell ref="BG109:BI109"/>
    <mergeCell ref="A110:B110"/>
    <mergeCell ref="C110:R110"/>
    <mergeCell ref="U110:V110"/>
    <mergeCell ref="W110:X110"/>
    <mergeCell ref="Y110:Z110"/>
    <mergeCell ref="AA110:AB110"/>
    <mergeCell ref="AC110:AD110"/>
    <mergeCell ref="AE110:AF110"/>
    <mergeCell ref="AG110:AH110"/>
    <mergeCell ref="BG110:BI110"/>
    <mergeCell ref="A111:B111"/>
    <mergeCell ref="C111:R111"/>
    <mergeCell ref="S111:T111"/>
    <mergeCell ref="U111:V111"/>
    <mergeCell ref="W111:X111"/>
    <mergeCell ref="Y111:Z111"/>
    <mergeCell ref="AA111:AB111"/>
    <mergeCell ref="AC111:AD111"/>
    <mergeCell ref="AE111:AF111"/>
    <mergeCell ref="AG111:AH111"/>
    <mergeCell ref="BG111:BI111"/>
    <mergeCell ref="A112:B112"/>
    <mergeCell ref="C112:R112"/>
    <mergeCell ref="U112:V112"/>
    <mergeCell ref="W112:X112"/>
    <mergeCell ref="Y112:Z112"/>
    <mergeCell ref="AA112:AB112"/>
    <mergeCell ref="AC112:AD112"/>
    <mergeCell ref="AE112:AF112"/>
    <mergeCell ref="AG112:AH112"/>
    <mergeCell ref="BG112:BI112"/>
    <mergeCell ref="A113:B113"/>
    <mergeCell ref="C113:R113"/>
    <mergeCell ref="S113:T113"/>
    <mergeCell ref="U113:V113"/>
    <mergeCell ref="W113:X113"/>
    <mergeCell ref="Y113:Z113"/>
    <mergeCell ref="AA113:AB113"/>
    <mergeCell ref="AC113:AD113"/>
    <mergeCell ref="AE113:AF113"/>
    <mergeCell ref="AG113:AH113"/>
    <mergeCell ref="BG113:BI113"/>
    <mergeCell ref="A114:B114"/>
    <mergeCell ref="C114:R114"/>
    <mergeCell ref="S114:T114"/>
    <mergeCell ref="U114:V114"/>
    <mergeCell ref="W114:X114"/>
    <mergeCell ref="Y114:Z114"/>
    <mergeCell ref="AA114:AB114"/>
    <mergeCell ref="AC114:AD114"/>
    <mergeCell ref="AE114:AF114"/>
    <mergeCell ref="AG114:AH114"/>
    <mergeCell ref="BG114:BI114"/>
    <mergeCell ref="A115:B115"/>
    <mergeCell ref="C115:R115"/>
    <mergeCell ref="S115:T115"/>
    <mergeCell ref="U115:V115"/>
    <mergeCell ref="W115:X115"/>
    <mergeCell ref="Y115:Z115"/>
    <mergeCell ref="AA115:AB115"/>
    <mergeCell ref="AC115:AD115"/>
    <mergeCell ref="AE115:AF115"/>
    <mergeCell ref="AG115:AH115"/>
    <mergeCell ref="BG115:BI115"/>
    <mergeCell ref="A116:B116"/>
    <mergeCell ref="C116:R116"/>
    <mergeCell ref="S116:T116"/>
    <mergeCell ref="U116:V116"/>
    <mergeCell ref="W116:X116"/>
    <mergeCell ref="Y116:Z116"/>
    <mergeCell ref="AA116:AB116"/>
    <mergeCell ref="AC116:AD116"/>
    <mergeCell ref="AE116:AF116"/>
    <mergeCell ref="AG116:AH116"/>
    <mergeCell ref="BG116:BI116"/>
    <mergeCell ref="A117:B117"/>
    <mergeCell ref="C117:R117"/>
    <mergeCell ref="S117:T117"/>
    <mergeCell ref="U117:V117"/>
    <mergeCell ref="W117:X117"/>
    <mergeCell ref="Y117:Z117"/>
    <mergeCell ref="AA117:AB117"/>
    <mergeCell ref="AC117:AD117"/>
    <mergeCell ref="AE117:AF117"/>
    <mergeCell ref="AG117:AH117"/>
    <mergeCell ref="BG117:BI117"/>
    <mergeCell ref="A118:B118"/>
    <mergeCell ref="C118:R118"/>
    <mergeCell ref="S118:T118"/>
    <mergeCell ref="U118:V118"/>
    <mergeCell ref="W118:X118"/>
    <mergeCell ref="Y118:Z118"/>
    <mergeCell ref="AA118:AB118"/>
    <mergeCell ref="AC118:AD118"/>
    <mergeCell ref="AE118:AF118"/>
    <mergeCell ref="AG118:AH118"/>
    <mergeCell ref="BG118:BI118"/>
    <mergeCell ref="A119:B119"/>
    <mergeCell ref="C119:R119"/>
    <mergeCell ref="S119:T119"/>
    <mergeCell ref="U119:V119"/>
    <mergeCell ref="W119:X119"/>
    <mergeCell ref="Y119:Z119"/>
    <mergeCell ref="AA119:AB119"/>
    <mergeCell ref="AC119:AD119"/>
    <mergeCell ref="AE119:AF119"/>
    <mergeCell ref="AG119:AH119"/>
    <mergeCell ref="BG119:BI119"/>
    <mergeCell ref="A120:B120"/>
    <mergeCell ref="C120:R120"/>
    <mergeCell ref="S120:T120"/>
    <mergeCell ref="U120:V120"/>
    <mergeCell ref="W120:X120"/>
    <mergeCell ref="Y120:Z120"/>
    <mergeCell ref="AA120:AB120"/>
    <mergeCell ref="AC120:AD120"/>
    <mergeCell ref="AE120:AF120"/>
    <mergeCell ref="AG120:AH120"/>
    <mergeCell ref="BG120:BI120"/>
    <mergeCell ref="A121:B121"/>
    <mergeCell ref="C121:R121"/>
    <mergeCell ref="S121:T121"/>
    <mergeCell ref="U121:V121"/>
    <mergeCell ref="W121:X121"/>
    <mergeCell ref="Y121:Z121"/>
    <mergeCell ref="AA121:AB121"/>
    <mergeCell ref="AC121:AD121"/>
    <mergeCell ref="AE121:AF121"/>
    <mergeCell ref="AG121:AH121"/>
    <mergeCell ref="BG121:BI121"/>
    <mergeCell ref="A122:B122"/>
    <mergeCell ref="C122:R122"/>
    <mergeCell ref="S122:T122"/>
    <mergeCell ref="U122:V122"/>
    <mergeCell ref="W122:X122"/>
    <mergeCell ref="Y122:Z122"/>
    <mergeCell ref="AA122:AB122"/>
    <mergeCell ref="AC122:AD122"/>
    <mergeCell ref="AE122:AF122"/>
    <mergeCell ref="AG122:AH122"/>
    <mergeCell ref="BG122:BI122"/>
    <mergeCell ref="A123:B123"/>
    <mergeCell ref="C123:R123"/>
    <mergeCell ref="S123:T123"/>
    <mergeCell ref="U123:V123"/>
    <mergeCell ref="W123:X123"/>
    <mergeCell ref="Y123:Z123"/>
    <mergeCell ref="AA123:AB123"/>
    <mergeCell ref="AC123:AD123"/>
    <mergeCell ref="AE123:AF123"/>
    <mergeCell ref="AG123:AH123"/>
    <mergeCell ref="BG123:BI123"/>
    <mergeCell ref="A124:B124"/>
    <mergeCell ref="C124:R124"/>
    <mergeCell ref="S124:T124"/>
    <mergeCell ref="U124:V124"/>
    <mergeCell ref="W124:X124"/>
    <mergeCell ref="Y124:Z124"/>
    <mergeCell ref="AA124:AB124"/>
    <mergeCell ref="AC124:AD124"/>
    <mergeCell ref="AE124:AF124"/>
    <mergeCell ref="AG124:AH124"/>
    <mergeCell ref="BG124:BI124"/>
    <mergeCell ref="A125:B125"/>
    <mergeCell ref="C125:R125"/>
    <mergeCell ref="S125:T125"/>
    <mergeCell ref="U125:V125"/>
    <mergeCell ref="W125:X125"/>
    <mergeCell ref="Y125:Z125"/>
    <mergeCell ref="AA125:AB125"/>
    <mergeCell ref="AC125:AD125"/>
    <mergeCell ref="AE125:AF125"/>
    <mergeCell ref="AG125:AH125"/>
    <mergeCell ref="BG125:BI125"/>
    <mergeCell ref="A126:B126"/>
    <mergeCell ref="C126:R126"/>
    <mergeCell ref="S126:T126"/>
    <mergeCell ref="U126:V126"/>
    <mergeCell ref="W126:X126"/>
    <mergeCell ref="Y126:Z126"/>
    <mergeCell ref="AA126:AB126"/>
    <mergeCell ref="AC126:AD126"/>
    <mergeCell ref="AE126:AF126"/>
    <mergeCell ref="AG126:AH126"/>
    <mergeCell ref="BG126:BI126"/>
    <mergeCell ref="A128:V128"/>
    <mergeCell ref="W128:X128"/>
    <mergeCell ref="Y128:Z128"/>
    <mergeCell ref="AA128:AB128"/>
    <mergeCell ref="AC128:AD128"/>
    <mergeCell ref="AE128:AF128"/>
    <mergeCell ref="AG128:AH128"/>
    <mergeCell ref="BG128:BI128"/>
    <mergeCell ref="A129:V129"/>
    <mergeCell ref="W129:X129"/>
    <mergeCell ref="Y129:Z129"/>
    <mergeCell ref="AA129:AB129"/>
    <mergeCell ref="AC129:AD129"/>
    <mergeCell ref="AE129:AF129"/>
    <mergeCell ref="AG129:AH129"/>
    <mergeCell ref="BG129:BI129"/>
    <mergeCell ref="A130:V130"/>
    <mergeCell ref="W130:X130"/>
    <mergeCell ref="Y130:Z130"/>
    <mergeCell ref="AA130:AB130"/>
    <mergeCell ref="AC130:AD130"/>
    <mergeCell ref="AE130:AF130"/>
    <mergeCell ref="AG130:AH130"/>
    <mergeCell ref="AI130:AK130"/>
    <mergeCell ref="AL130:AN130"/>
    <mergeCell ref="AO130:AQ130"/>
    <mergeCell ref="AR130:AT130"/>
    <mergeCell ref="AU130:AW130"/>
    <mergeCell ref="AX130:AZ130"/>
    <mergeCell ref="BA130:BC130"/>
    <mergeCell ref="BD130:BF130"/>
    <mergeCell ref="BG130:BI130"/>
    <mergeCell ref="A131:V131"/>
    <mergeCell ref="W131:X131"/>
    <mergeCell ref="Y131:Z131"/>
    <mergeCell ref="AA131:AB131"/>
    <mergeCell ref="AC131:AD131"/>
    <mergeCell ref="AE131:AF131"/>
    <mergeCell ref="AG131:AH131"/>
    <mergeCell ref="AI131:AK131"/>
    <mergeCell ref="AL131:AN131"/>
    <mergeCell ref="AO131:AQ131"/>
    <mergeCell ref="AR131:AT131"/>
    <mergeCell ref="AU131:AW131"/>
    <mergeCell ref="AX131:AZ131"/>
    <mergeCell ref="BA131:BC131"/>
    <mergeCell ref="BD131:BF131"/>
    <mergeCell ref="BG131:BI131"/>
    <mergeCell ref="A132:V132"/>
    <mergeCell ref="W132:X132"/>
    <mergeCell ref="Y132:Z132"/>
    <mergeCell ref="AA132:AB132"/>
    <mergeCell ref="AC132:AD132"/>
    <mergeCell ref="AE132:AF132"/>
    <mergeCell ref="AG132:AH132"/>
    <mergeCell ref="AI132:AK132"/>
    <mergeCell ref="AL132:AN132"/>
    <mergeCell ref="AO132:AQ132"/>
    <mergeCell ref="AR132:AT132"/>
    <mergeCell ref="AU132:AW132"/>
    <mergeCell ref="AX132:AZ132"/>
    <mergeCell ref="BA132:BC132"/>
    <mergeCell ref="BD132:BF132"/>
    <mergeCell ref="BG132:BI132"/>
    <mergeCell ref="A133:V133"/>
    <mergeCell ref="W133:X133"/>
    <mergeCell ref="Y133:Z133"/>
    <mergeCell ref="AA133:AB133"/>
    <mergeCell ref="AC133:AD133"/>
    <mergeCell ref="AE133:AF133"/>
    <mergeCell ref="AG133:AH133"/>
    <mergeCell ref="AI133:AK133"/>
    <mergeCell ref="AL133:AN133"/>
    <mergeCell ref="AO133:AQ133"/>
    <mergeCell ref="AR133:AT133"/>
    <mergeCell ref="AU133:AW133"/>
    <mergeCell ref="AX133:AZ133"/>
    <mergeCell ref="BA133:BC133"/>
    <mergeCell ref="BD133:BF133"/>
    <mergeCell ref="BG133:BI133"/>
    <mergeCell ref="A135:R135"/>
    <mergeCell ref="S135:AK135"/>
    <mergeCell ref="AL135:AW135"/>
    <mergeCell ref="AX135:BJ135"/>
    <mergeCell ref="A136:H136"/>
    <mergeCell ref="I136:K136"/>
    <mergeCell ref="L136:N136"/>
    <mergeCell ref="O136:R136"/>
    <mergeCell ref="S136:AA136"/>
    <mergeCell ref="AB136:AD136"/>
    <mergeCell ref="AE136:AG136"/>
    <mergeCell ref="AH136:AK136"/>
    <mergeCell ref="AL136:AO136"/>
    <mergeCell ref="AP136:AS136"/>
    <mergeCell ref="AT136:AW136"/>
    <mergeCell ref="A137:H137"/>
    <mergeCell ref="I137:K137"/>
    <mergeCell ref="L137:N137"/>
    <mergeCell ref="O137:R137"/>
    <mergeCell ref="S137:AA137"/>
    <mergeCell ref="AB137:AD137"/>
    <mergeCell ref="AE137:AG137"/>
    <mergeCell ref="AH137:AK137"/>
    <mergeCell ref="A138:H138"/>
    <mergeCell ref="I138:K138"/>
    <mergeCell ref="L138:N138"/>
    <mergeCell ref="O138:R138"/>
    <mergeCell ref="S138:AA138"/>
    <mergeCell ref="AB138:AD138"/>
    <mergeCell ref="AE138:AG138"/>
    <mergeCell ref="AH138:AK138"/>
    <mergeCell ref="A140:BJ140"/>
    <mergeCell ref="A141:D141"/>
    <mergeCell ref="E141:BG141"/>
    <mergeCell ref="BH141:BJ141"/>
    <mergeCell ref="A142:D142"/>
    <mergeCell ref="E142:BG142"/>
    <mergeCell ref="BH142:BJ142"/>
    <mergeCell ref="A143:D143"/>
    <mergeCell ref="E143:BG143"/>
    <mergeCell ref="BH143:BJ143"/>
    <mergeCell ref="A144:D144"/>
    <mergeCell ref="E144:BG144"/>
    <mergeCell ref="BH144:BJ144"/>
    <mergeCell ref="A145:D145"/>
    <mergeCell ref="E145:BG145"/>
    <mergeCell ref="BH145:BJ145"/>
    <mergeCell ref="A146:D146"/>
    <mergeCell ref="E146:BG146"/>
    <mergeCell ref="BH146:BJ146"/>
    <mergeCell ref="A147:D147"/>
    <mergeCell ref="E147:BG147"/>
    <mergeCell ref="BH147:BJ147"/>
    <mergeCell ref="A148:D148"/>
    <mergeCell ref="E148:BG148"/>
    <mergeCell ref="BH148:BJ148"/>
    <mergeCell ref="A149:D149"/>
    <mergeCell ref="E149:BG149"/>
    <mergeCell ref="BH149:BJ149"/>
    <mergeCell ref="A150:D150"/>
    <mergeCell ref="E150:BG150"/>
    <mergeCell ref="BH150:BJ150"/>
    <mergeCell ref="A151:D151"/>
    <mergeCell ref="E151:BG151"/>
    <mergeCell ref="BH151:BJ151"/>
    <mergeCell ref="A152:D152"/>
    <mergeCell ref="E152:BG152"/>
    <mergeCell ref="BH152:BJ152"/>
    <mergeCell ref="Z155:AA155"/>
    <mergeCell ref="Z158:AA158"/>
    <mergeCell ref="Z161:AA161"/>
    <mergeCell ref="A166:D166"/>
    <mergeCell ref="E166:BG166"/>
    <mergeCell ref="BH166:BJ166"/>
    <mergeCell ref="A167:D167"/>
    <mergeCell ref="E167:BG167"/>
    <mergeCell ref="BH167:BJ167"/>
    <mergeCell ref="A168:D168"/>
    <mergeCell ref="E168:BG168"/>
    <mergeCell ref="BH168:BJ168"/>
    <mergeCell ref="A169:D169"/>
    <mergeCell ref="E169:BG169"/>
    <mergeCell ref="BH169:BJ169"/>
    <mergeCell ref="A170:D170"/>
    <mergeCell ref="E170:BG170"/>
    <mergeCell ref="BH170:BJ170"/>
    <mergeCell ref="A171:D171"/>
    <mergeCell ref="E171:BG171"/>
    <mergeCell ref="BH171:BJ171"/>
    <mergeCell ref="A172:D172"/>
    <mergeCell ref="E172:BG172"/>
    <mergeCell ref="BH172:BJ172"/>
    <mergeCell ref="A173:D173"/>
    <mergeCell ref="E173:BG173"/>
    <mergeCell ref="BH173:BJ173"/>
    <mergeCell ref="A174:D174"/>
    <mergeCell ref="E174:BG174"/>
    <mergeCell ref="BH174:BJ174"/>
    <mergeCell ref="A175:D175"/>
    <mergeCell ref="E175:BG175"/>
    <mergeCell ref="BH175:BJ175"/>
    <mergeCell ref="A176:D176"/>
    <mergeCell ref="E176:BG176"/>
    <mergeCell ref="BH176:BJ176"/>
    <mergeCell ref="A177:D177"/>
    <mergeCell ref="E177:BG177"/>
    <mergeCell ref="BH177:BJ177"/>
    <mergeCell ref="A178:D178"/>
    <mergeCell ref="E178:BG178"/>
    <mergeCell ref="BH178:BJ178"/>
    <mergeCell ref="A179:D179"/>
    <mergeCell ref="E179:BG179"/>
    <mergeCell ref="BH179:BJ179"/>
    <mergeCell ref="A180:D180"/>
    <mergeCell ref="E180:BG180"/>
    <mergeCell ref="BH180:BJ180"/>
    <mergeCell ref="A181:D181"/>
    <mergeCell ref="E181:BG181"/>
    <mergeCell ref="BH181:BJ181"/>
    <mergeCell ref="A182:D182"/>
    <mergeCell ref="E182:BG182"/>
    <mergeCell ref="BH182:BJ182"/>
    <mergeCell ref="A183:D183"/>
    <mergeCell ref="E183:BG183"/>
    <mergeCell ref="BH183:BJ183"/>
    <mergeCell ref="A184:D184"/>
    <mergeCell ref="E184:BG184"/>
    <mergeCell ref="BH184:BJ184"/>
    <mergeCell ref="A185:D185"/>
    <mergeCell ref="E185:BG185"/>
    <mergeCell ref="BH185:BJ185"/>
    <mergeCell ref="A186:D186"/>
    <mergeCell ref="E186:BG186"/>
    <mergeCell ref="BH186:BJ186"/>
    <mergeCell ref="A187:D187"/>
    <mergeCell ref="E187:BG187"/>
    <mergeCell ref="BH187:BJ187"/>
    <mergeCell ref="A188:D188"/>
    <mergeCell ref="E188:BG188"/>
    <mergeCell ref="BH188:BJ188"/>
    <mergeCell ref="A189:D189"/>
    <mergeCell ref="E189:BG189"/>
    <mergeCell ref="BH189:BJ189"/>
    <mergeCell ref="A190:D190"/>
    <mergeCell ref="E190:BG190"/>
    <mergeCell ref="BH190:BJ190"/>
    <mergeCell ref="A191:D191"/>
    <mergeCell ref="E191:BG191"/>
    <mergeCell ref="BH191:BJ191"/>
    <mergeCell ref="A192:D192"/>
    <mergeCell ref="E192:BG192"/>
    <mergeCell ref="BH192:BJ192"/>
    <mergeCell ref="A193:D193"/>
    <mergeCell ref="E193:BG193"/>
    <mergeCell ref="BH193:BJ193"/>
    <mergeCell ref="A194:D194"/>
    <mergeCell ref="E194:BG194"/>
    <mergeCell ref="BH194:BJ194"/>
    <mergeCell ref="A195:D195"/>
    <mergeCell ref="E195:BG195"/>
    <mergeCell ref="BH195:BJ195"/>
    <mergeCell ref="A196:D196"/>
    <mergeCell ref="E196:BG196"/>
    <mergeCell ref="BH196:BJ196"/>
    <mergeCell ref="A197:D197"/>
    <mergeCell ref="E197:BG197"/>
    <mergeCell ref="BH197:BJ197"/>
    <mergeCell ref="A198:D198"/>
    <mergeCell ref="E198:BG198"/>
    <mergeCell ref="BH198:BJ198"/>
    <mergeCell ref="A199:D199"/>
    <mergeCell ref="E199:BG199"/>
    <mergeCell ref="BH199:BJ199"/>
    <mergeCell ref="A200:D200"/>
    <mergeCell ref="E200:BG200"/>
    <mergeCell ref="BH200:BJ200"/>
    <mergeCell ref="A201:D201"/>
    <mergeCell ref="E201:BG201"/>
    <mergeCell ref="BH201:BJ201"/>
    <mergeCell ref="A202:D202"/>
    <mergeCell ref="E202:BG202"/>
    <mergeCell ref="BH202:BJ202"/>
    <mergeCell ref="A203:D203"/>
    <mergeCell ref="E203:BG203"/>
    <mergeCell ref="BH203:BJ203"/>
    <mergeCell ref="A204:D204"/>
    <mergeCell ref="E204:BG204"/>
    <mergeCell ref="BH204:BJ204"/>
    <mergeCell ref="A205:D205"/>
    <mergeCell ref="E205:BG205"/>
    <mergeCell ref="BH205:BJ205"/>
    <mergeCell ref="A206:D206"/>
    <mergeCell ref="BH206:BJ206"/>
    <mergeCell ref="A207:D207"/>
    <mergeCell ref="E207:BG207"/>
    <mergeCell ref="BH207:BJ207"/>
    <mergeCell ref="B209:BI209"/>
    <mergeCell ref="B210:BJ210"/>
    <mergeCell ref="B211:BJ211"/>
    <mergeCell ref="X214:Y214"/>
    <mergeCell ref="X217:Y217"/>
    <mergeCell ref="X220:Y220"/>
    <mergeCell ref="A14:A17"/>
    <mergeCell ref="AI40:AI41"/>
    <mergeCell ref="AJ40:AJ41"/>
    <mergeCell ref="AK40:AK41"/>
    <mergeCell ref="AL40:AL41"/>
    <mergeCell ref="AM40:AM41"/>
    <mergeCell ref="AN40:AN41"/>
    <mergeCell ref="AO40:AO41"/>
    <mergeCell ref="AP40:AP41"/>
    <mergeCell ref="AQ40:AQ41"/>
    <mergeCell ref="AR40:AR41"/>
    <mergeCell ref="AS40:AS41"/>
    <mergeCell ref="AT40:AT41"/>
    <mergeCell ref="AU40:AU41"/>
    <mergeCell ref="AV40:AV41"/>
    <mergeCell ref="AW40:AW41"/>
    <mergeCell ref="AX40:AX41"/>
    <mergeCell ref="AY40:AY41"/>
    <mergeCell ref="AZ40:AZ41"/>
    <mergeCell ref="BA40:BA41"/>
    <mergeCell ref="BB14:BB17"/>
    <mergeCell ref="BB40:BB41"/>
    <mergeCell ref="BC14:BC17"/>
    <mergeCell ref="BC40:BC41"/>
    <mergeCell ref="BD14:BD17"/>
    <mergeCell ref="BD40:BD41"/>
    <mergeCell ref="BE14:BE17"/>
    <mergeCell ref="BE40:BE41"/>
    <mergeCell ref="BF14:BF17"/>
    <mergeCell ref="BF40:BF41"/>
    <mergeCell ref="BG14:BG17"/>
    <mergeCell ref="BH14:BH17"/>
    <mergeCell ref="BI14:BI17"/>
    <mergeCell ref="BJ28:BJ32"/>
    <mergeCell ref="BJ40:BJ41"/>
    <mergeCell ref="BJ91:BJ95"/>
    <mergeCell ref="A28:B32"/>
    <mergeCell ref="S28:T32"/>
    <mergeCell ref="U28:V32"/>
    <mergeCell ref="C28:R32"/>
    <mergeCell ref="BG28:BI32"/>
    <mergeCell ref="W29:X32"/>
    <mergeCell ref="Y29:Z32"/>
    <mergeCell ref="AA30:AB32"/>
    <mergeCell ref="AC30:AD32"/>
    <mergeCell ref="AE30:AF32"/>
    <mergeCell ref="AG30:AH32"/>
    <mergeCell ref="A40:B41"/>
    <mergeCell ref="U40:V41"/>
    <mergeCell ref="W40:X41"/>
    <mergeCell ref="Y40:Z41"/>
    <mergeCell ref="AA40:AB41"/>
    <mergeCell ref="AC40:AD41"/>
    <mergeCell ref="AE40:AF41"/>
    <mergeCell ref="AG40:AH41"/>
    <mergeCell ref="C40:R41"/>
    <mergeCell ref="BG40:BI41"/>
    <mergeCell ref="A91:B95"/>
    <mergeCell ref="S91:T95"/>
    <mergeCell ref="U91:V95"/>
    <mergeCell ref="C91:R95"/>
    <mergeCell ref="BG91:BI95"/>
    <mergeCell ref="W92:X95"/>
    <mergeCell ref="Y92:Z95"/>
    <mergeCell ref="AA93:AB95"/>
    <mergeCell ref="AC93:AD95"/>
    <mergeCell ref="AE93:AF95"/>
    <mergeCell ref="AG93:AH95"/>
    <mergeCell ref="AL137:AO138"/>
    <mergeCell ref="AP137:AS138"/>
    <mergeCell ref="AT137:AW138"/>
    <mergeCell ref="AX136:BJ138"/>
  </mergeCells>
  <printOptions horizontalCentered="1"/>
  <pageMargins left="0.196850393700787" right="0.196850393700787" top="0.76" bottom="0.393700787401575" header="0.393700787401575" footer="0.31496062992126"/>
  <pageSetup paperSize="8" scale="28" fitToHeight="0" orientation="portrait" verticalDpi="1200"/>
  <headerFooter alignWithMargins="0"/>
  <rowBreaks count="2" manualBreakCount="2">
    <brk id="89" max="61" man="1"/>
    <brk id="163" max="61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12.12.2022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ZH</cp:lastModifiedBy>
  <dcterms:created xsi:type="dcterms:W3CDTF">2019-03-18T13:20:00Z</dcterms:created>
  <cp:lastPrinted>2023-02-15T09:09:00Z</cp:lastPrinted>
  <dcterms:modified xsi:type="dcterms:W3CDTF">2023-10-25T06:53:50Z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5C4214FBF1F24BBAB0067697EDBB5B9B_12</vt:lpwstr>
  </property>
  <property fmtid="{D5CDD505-2E9C-101B-9397-08002B2CF9AE}" pid="3" name="KSOProductBuildVer">
    <vt:lpwstr>2052-12.1.0.15712</vt:lpwstr>
  </property>
</Properties>
</file>